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decker\Documents\Papers\SENEX BB Intercept\"/>
    </mc:Choice>
  </mc:AlternateContent>
  <bookViews>
    <workbookView xWindow="0" yWindow="0" windowWidth="28800" windowHeight="11940"/>
  </bookViews>
  <sheets>
    <sheet name="Full Inventory" sheetId="1" r:id="rId1"/>
    <sheet name="Monoterpene" sheetId="7" r:id="rId2"/>
    <sheet name="Analysis of RS (Figure 4)" sheetId="4" r:id="rId3"/>
    <sheet name="Analysis of PP (Figure 5)" sheetId="3" r:id="rId4"/>
    <sheet name="References" sheetId="2" r:id="rId5"/>
  </sheets>
  <definedNames>
    <definedName name="_xlnm._FilterDatabase" localSheetId="0" hidden="1">'Full Inventory'!$A$8:$AG$134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9" i="1" l="1"/>
  <c r="E27" i="7" l="1"/>
  <c r="E26" i="7"/>
  <c r="K25" i="7"/>
  <c r="H25" i="7"/>
  <c r="E25" i="7"/>
  <c r="K12" i="7"/>
  <c r="H27" i="7"/>
  <c r="E16" i="7"/>
  <c r="E12" i="7" l="1"/>
  <c r="H4" i="7"/>
  <c r="E21" i="7"/>
  <c r="E4" i="7"/>
  <c r="K4" i="7"/>
  <c r="K5" i="7"/>
  <c r="K27" i="7"/>
  <c r="K10" i="7"/>
  <c r="E3" i="7"/>
  <c r="E6" i="7"/>
  <c r="E8" i="7"/>
  <c r="E5" i="7"/>
  <c r="H26" i="7"/>
  <c r="K3" i="7"/>
  <c r="H6" i="7"/>
  <c r="K8" i="7"/>
  <c r="H12" i="7"/>
  <c r="K20" i="7"/>
  <c r="H3" i="7"/>
  <c r="H8" i="7"/>
  <c r="H20" i="7"/>
  <c r="K26" i="7"/>
  <c r="H5" i="7"/>
  <c r="K6" i="7"/>
  <c r="K9" i="7"/>
  <c r="H66" i="1" l="1"/>
  <c r="H206" i="1"/>
  <c r="H151" i="1"/>
  <c r="AC311" i="1" l="1"/>
  <c r="AC310" i="1"/>
  <c r="AC309" i="1"/>
  <c r="AC308" i="1"/>
  <c r="AC307" i="1"/>
  <c r="AC306" i="1"/>
  <c r="AC305" i="1"/>
  <c r="AC304" i="1"/>
  <c r="AC303" i="1"/>
  <c r="AC302" i="1"/>
  <c r="AC301" i="1"/>
  <c r="AC242" i="1"/>
  <c r="AC300" i="1"/>
  <c r="AC297" i="1"/>
  <c r="AC296" i="1"/>
  <c r="AC293" i="1"/>
  <c r="AC292" i="1"/>
  <c r="AC294" i="1"/>
  <c r="AC298" i="1"/>
  <c r="AC299" i="1"/>
  <c r="AC295" i="1"/>
  <c r="AC291" i="1"/>
  <c r="AC290" i="1"/>
  <c r="AC289" i="1"/>
  <c r="AC286" i="1"/>
  <c r="AC285" i="1"/>
  <c r="AC283" i="1"/>
  <c r="AC282" i="1"/>
  <c r="AC280" i="1"/>
  <c r="AC278" i="1"/>
  <c r="AC277" i="1"/>
  <c r="AC276" i="1"/>
  <c r="AC274" i="1"/>
  <c r="AC273" i="1"/>
  <c r="AC272" i="1"/>
  <c r="AC271" i="1"/>
  <c r="AC269" i="1"/>
  <c r="AC268" i="1"/>
  <c r="AC266" i="1"/>
  <c r="AC265" i="1"/>
  <c r="AC264" i="1"/>
  <c r="AC263" i="1"/>
  <c r="AC262" i="1"/>
  <c r="AC260" i="1"/>
  <c r="AC257" i="1"/>
  <c r="AC255" i="1"/>
  <c r="AC254" i="1"/>
  <c r="AC253" i="1"/>
  <c r="AC252" i="1"/>
  <c r="AC246" i="1"/>
  <c r="AC245" i="1"/>
  <c r="AC240" i="1"/>
  <c r="AC239" i="1"/>
  <c r="AC238" i="1"/>
  <c r="AC237" i="1"/>
  <c r="AC235" i="1"/>
  <c r="AC234" i="1"/>
  <c r="AC231" i="1"/>
  <c r="AC230" i="1"/>
  <c r="AC229" i="1"/>
  <c r="AC227" i="1"/>
  <c r="AC226" i="1"/>
  <c r="AC225" i="1"/>
  <c r="AC224" i="1"/>
  <c r="AC223" i="1"/>
  <c r="AC222" i="1"/>
  <c r="AC221" i="1"/>
  <c r="AC220" i="1"/>
  <c r="AC218" i="1"/>
  <c r="AC217" i="1"/>
  <c r="AC216" i="1"/>
  <c r="AC284" i="1"/>
  <c r="AC236" i="1"/>
  <c r="AC288" i="1"/>
  <c r="AC279" i="1"/>
  <c r="AC270" i="1"/>
  <c r="AC251" i="1"/>
  <c r="AC241" i="1"/>
  <c r="AC250" i="1"/>
  <c r="AC249" i="1"/>
  <c r="AC233" i="1"/>
  <c r="AC287" i="1"/>
  <c r="AC275" i="1"/>
  <c r="AC248" i="1"/>
  <c r="AC243" i="1"/>
  <c r="AC267" i="1"/>
  <c r="AC261" i="1"/>
  <c r="AC259" i="1"/>
  <c r="AC258" i="1"/>
  <c r="AC247" i="1"/>
  <c r="AC256" i="1"/>
  <c r="AC281" i="1"/>
  <c r="AC244" i="1"/>
  <c r="AC228" i="1"/>
  <c r="AC232" i="1"/>
  <c r="AC219" i="1"/>
  <c r="AC215" i="1"/>
  <c r="AC214" i="1"/>
  <c r="AC213" i="1"/>
  <c r="AC211" i="1"/>
  <c r="AC210" i="1"/>
  <c r="AC209" i="1"/>
  <c r="AC208" i="1"/>
  <c r="AC212" i="1"/>
  <c r="AC205" i="1"/>
  <c r="AC204" i="1"/>
  <c r="AC202" i="1"/>
  <c r="AC201" i="1"/>
  <c r="AC200" i="1"/>
  <c r="AC199" i="1"/>
  <c r="AC198" i="1"/>
  <c r="AC197" i="1"/>
  <c r="AC196" i="1"/>
  <c r="AC195" i="1"/>
  <c r="AC194" i="1"/>
  <c r="AC193" i="1"/>
  <c r="AC191" i="1"/>
  <c r="AC190" i="1"/>
  <c r="AC189" i="1"/>
  <c r="AC188" i="1"/>
  <c r="AC187" i="1"/>
  <c r="AC186" i="1"/>
  <c r="AC184" i="1"/>
  <c r="AC183" i="1"/>
  <c r="AC182" i="1"/>
  <c r="AC181" i="1"/>
  <c r="AC180" i="1"/>
  <c r="AC179" i="1"/>
  <c r="AC178" i="1"/>
  <c r="AC177" i="1"/>
  <c r="AC176" i="1"/>
  <c r="AC175" i="1"/>
  <c r="AC174" i="1"/>
  <c r="AC173" i="1"/>
  <c r="AC172" i="1"/>
  <c r="AC171" i="1"/>
  <c r="AC170" i="1"/>
  <c r="AC169" i="1"/>
  <c r="AC168" i="1"/>
  <c r="AC167" i="1"/>
  <c r="AC166" i="1"/>
  <c r="AC165" i="1"/>
  <c r="AC164" i="1"/>
  <c r="AC163" i="1"/>
  <c r="AC161" i="1"/>
  <c r="AC160" i="1"/>
  <c r="AC158" i="1"/>
  <c r="AC157" i="1"/>
  <c r="AC156" i="1"/>
  <c r="AC155" i="1"/>
  <c r="AC154" i="1"/>
  <c r="AC153" i="1"/>
  <c r="AC152" i="1"/>
  <c r="AC151" i="1"/>
  <c r="AC150" i="1"/>
  <c r="AC149" i="1"/>
  <c r="AC147" i="1"/>
  <c r="AC146" i="1"/>
  <c r="AC145" i="1"/>
  <c r="AC144" i="1"/>
  <c r="AC143" i="1"/>
  <c r="AC142" i="1"/>
  <c r="AC141" i="1"/>
  <c r="AC140" i="1"/>
  <c r="AC207" i="1"/>
  <c r="AC206" i="1"/>
  <c r="AC203" i="1"/>
  <c r="AC185" i="1"/>
  <c r="AC192" i="1"/>
  <c r="AC159" i="1"/>
  <c r="AC148" i="1"/>
  <c r="AC162" i="1"/>
  <c r="AC139" i="1"/>
  <c r="AC138" i="1"/>
  <c r="AC137" i="1"/>
  <c r="AC136" i="1"/>
  <c r="AC135" i="1"/>
  <c r="AC134" i="1"/>
  <c r="AC133" i="1"/>
  <c r="AC132" i="1"/>
  <c r="AC131" i="1"/>
  <c r="AC129" i="1"/>
  <c r="AC128" i="1"/>
  <c r="AC127" i="1"/>
  <c r="AC126" i="1"/>
  <c r="AC125" i="1"/>
  <c r="AC123" i="1"/>
  <c r="AC122" i="1"/>
  <c r="AC121" i="1"/>
  <c r="AC119" i="1"/>
  <c r="AC118" i="1"/>
  <c r="AC117" i="1"/>
  <c r="AC116" i="1"/>
  <c r="AC115" i="1"/>
  <c r="AC114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6" i="1"/>
  <c r="AC95" i="1"/>
  <c r="AC94" i="1"/>
  <c r="AC93" i="1"/>
  <c r="AC92" i="1"/>
  <c r="AC91" i="1"/>
  <c r="AC90" i="1"/>
  <c r="AC89" i="1"/>
  <c r="AC88" i="1"/>
  <c r="AC85" i="1"/>
  <c r="AC83" i="1"/>
  <c r="AC82" i="1"/>
  <c r="AC81" i="1"/>
  <c r="AC80" i="1"/>
  <c r="AC79" i="1"/>
  <c r="AC76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7" i="1"/>
  <c r="AC36" i="1"/>
  <c r="AC35" i="1"/>
  <c r="AC34" i="1"/>
  <c r="AC33" i="1"/>
  <c r="AC32" i="1"/>
  <c r="AC31" i="1"/>
  <c r="AC30" i="1"/>
  <c r="AC29" i="1"/>
  <c r="AC27" i="1"/>
  <c r="AC25" i="1"/>
  <c r="AC24" i="1"/>
  <c r="AC23" i="1"/>
  <c r="AC22" i="1"/>
  <c r="AC21" i="1"/>
  <c r="AC20" i="1"/>
  <c r="AC19" i="1"/>
  <c r="AC18" i="1"/>
  <c r="AC14" i="1"/>
  <c r="AC13" i="1"/>
  <c r="AC12" i="1"/>
  <c r="AC56" i="1"/>
  <c r="AC98" i="1"/>
  <c r="AC55" i="1"/>
  <c r="AC17" i="1"/>
  <c r="AC124" i="1"/>
  <c r="AC120" i="1"/>
  <c r="AC26" i="1"/>
  <c r="AC16" i="1"/>
  <c r="AC86" i="1"/>
  <c r="AC11" i="1"/>
  <c r="AC87" i="1"/>
  <c r="AC75" i="1"/>
  <c r="AC84" i="1"/>
  <c r="AC77" i="1"/>
  <c r="AC15" i="1"/>
  <c r="AC54" i="1"/>
  <c r="AC38" i="1"/>
  <c r="AC28" i="1"/>
  <c r="AC130" i="1"/>
  <c r="AC113" i="1"/>
  <c r="AC10" i="1"/>
  <c r="AC97" i="1"/>
  <c r="AC78" i="1"/>
  <c r="V74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242" i="1"/>
  <c r="V301" i="1"/>
  <c r="V302" i="1"/>
  <c r="V303" i="1"/>
  <c r="V304" i="1"/>
  <c r="V305" i="1"/>
  <c r="V306" i="1"/>
  <c r="V307" i="1"/>
  <c r="V308" i="1"/>
  <c r="V309" i="1"/>
  <c r="V310" i="1"/>
  <c r="V311" i="1"/>
  <c r="V9" i="1"/>
  <c r="K120" i="1" l="1"/>
</calcChain>
</file>

<file path=xl/sharedStrings.xml><?xml version="1.0" encoding="utf-8"?>
<sst xmlns="http://schemas.openxmlformats.org/spreadsheetml/2006/main" count="1910" uniqueCount="1024">
  <si>
    <t>Comments</t>
  </si>
  <si>
    <t>Mass</t>
  </si>
  <si>
    <t>Source</t>
  </si>
  <si>
    <t>-</t>
  </si>
  <si>
    <t>+Err</t>
  </si>
  <si>
    <t>-Err</t>
  </si>
  <si>
    <t>Ammonia</t>
  </si>
  <si>
    <t>NH3</t>
  </si>
  <si>
    <t>Koss</t>
  </si>
  <si>
    <t>NH4</t>
  </si>
  <si>
    <t>Acetylene</t>
  </si>
  <si>
    <t>C2H2</t>
  </si>
  <si>
    <t>Hydrogencyanide</t>
  </si>
  <si>
    <t>HCN</t>
  </si>
  <si>
    <t>Ethene</t>
  </si>
  <si>
    <t>C2H4</t>
  </si>
  <si>
    <t>Methanimine</t>
  </si>
  <si>
    <t>MANIMINE</t>
  </si>
  <si>
    <t>Formaldehyde</t>
  </si>
  <si>
    <t>HCHO</t>
  </si>
  <si>
    <t>Methanol</t>
  </si>
  <si>
    <t>CH3OH</t>
  </si>
  <si>
    <t>Hydrogensulfide</t>
  </si>
  <si>
    <t>H2S</t>
  </si>
  <si>
    <t>H3S</t>
  </si>
  <si>
    <t>Acetonitrile</t>
  </si>
  <si>
    <t>ACECN</t>
  </si>
  <si>
    <t>Propene</t>
  </si>
  <si>
    <t>C3H6</t>
  </si>
  <si>
    <t>*Assume Slow</t>
  </si>
  <si>
    <t>IsocyanicAcid</t>
  </si>
  <si>
    <t>HNCO</t>
  </si>
  <si>
    <t>*Ethylamine; Amines appear to react more quickly than DB addition (ex: propene vs propylamine)</t>
  </si>
  <si>
    <t>Etheneamine</t>
  </si>
  <si>
    <t>C2H5N</t>
  </si>
  <si>
    <t>Acetaldehyde</t>
  </si>
  <si>
    <t>CH3CHO</t>
  </si>
  <si>
    <t>Formamide</t>
  </si>
  <si>
    <t>HCONH2</t>
  </si>
  <si>
    <t>Ethanol</t>
  </si>
  <si>
    <t>C2H5OH</t>
  </si>
  <si>
    <t>HONO</t>
  </si>
  <si>
    <t>Methanethiol</t>
  </si>
  <si>
    <t>MTHIOL</t>
  </si>
  <si>
    <t>Propynenitrile</t>
  </si>
  <si>
    <t>PROPYNCN</t>
  </si>
  <si>
    <t>*Butene</t>
  </si>
  <si>
    <t>C4H4</t>
  </si>
  <si>
    <t>Acrylonitrile</t>
  </si>
  <si>
    <t>C2H3CN</t>
  </si>
  <si>
    <t>PROPYNAL</t>
  </si>
  <si>
    <t>C4H6</t>
  </si>
  <si>
    <t>Propanenitrile</t>
  </si>
  <si>
    <t>PROPANCN</t>
  </si>
  <si>
    <t>Acrolein</t>
  </si>
  <si>
    <t>ACR</t>
  </si>
  <si>
    <t>Butenes</t>
  </si>
  <si>
    <t>BUT1ENE</t>
  </si>
  <si>
    <t>hydroxyacetonitrile</t>
  </si>
  <si>
    <t>HYDROXCN</t>
  </si>
  <si>
    <t>Propeneamine</t>
  </si>
  <si>
    <t>PROPENNH3</t>
  </si>
  <si>
    <t>Glyoxal</t>
  </si>
  <si>
    <t>GLYOX</t>
  </si>
  <si>
    <t>Propanal</t>
  </si>
  <si>
    <t>C2H5CHO</t>
  </si>
  <si>
    <t>Acetone</t>
  </si>
  <si>
    <t>CH3COCH3</t>
  </si>
  <si>
    <t>2-Propenol</t>
  </si>
  <si>
    <t>ALLYLOH</t>
  </si>
  <si>
    <t>C3H6O</t>
  </si>
  <si>
    <t>Acetamide</t>
  </si>
  <si>
    <t>ACETNH</t>
  </si>
  <si>
    <t>Trimethylamine</t>
  </si>
  <si>
    <t>TMNH3</t>
  </si>
  <si>
    <t>Glycolaldehyde</t>
  </si>
  <si>
    <t>HOCH2CHO</t>
  </si>
  <si>
    <t>IPROPOL</t>
  </si>
  <si>
    <t>C3H8O</t>
  </si>
  <si>
    <t>Nitromethane</t>
  </si>
  <si>
    <t>CH3NO2</t>
  </si>
  <si>
    <t>Dimethylsulfide</t>
  </si>
  <si>
    <t>DMS</t>
  </si>
  <si>
    <t>C5H6</t>
  </si>
  <si>
    <t>*Pentene</t>
  </si>
  <si>
    <t>M2BUT1EN3YN</t>
  </si>
  <si>
    <t>1-Penten-3-yne</t>
  </si>
  <si>
    <t>PENT1EN1YN</t>
  </si>
  <si>
    <t>4-Penten-1-yne</t>
  </si>
  <si>
    <t>PENT4EN1YN</t>
  </si>
  <si>
    <t>PENTE3EN1YN</t>
  </si>
  <si>
    <t>PENTZ3EN1YN</t>
  </si>
  <si>
    <t>BUTENCN</t>
  </si>
  <si>
    <t>Pyrrole</t>
  </si>
  <si>
    <t>PYRROLE</t>
  </si>
  <si>
    <t>*Acrylonitrile</t>
  </si>
  <si>
    <t>Methacrylonitrile</t>
  </si>
  <si>
    <t>MACRYLCN</t>
  </si>
  <si>
    <t>C4H5N</t>
  </si>
  <si>
    <t>Furan</t>
  </si>
  <si>
    <t>FURAN</t>
  </si>
  <si>
    <t>Isoprene</t>
  </si>
  <si>
    <t>C5H8</t>
  </si>
  <si>
    <t>Cyclopentene</t>
  </si>
  <si>
    <t>CYPENTENE</t>
  </si>
  <si>
    <t>1,4-Pentadiene</t>
  </si>
  <si>
    <t>PENT14DIEN</t>
  </si>
  <si>
    <t>1-Pentyne</t>
  </si>
  <si>
    <t>PENT1YN</t>
  </si>
  <si>
    <t>PENTE13DIEN</t>
  </si>
  <si>
    <t>PENTZ13DIEN</t>
  </si>
  <si>
    <t>BUTANCN</t>
  </si>
  <si>
    <t>Dihydropyrrole</t>
  </si>
  <si>
    <t>DHYPYRROLE</t>
  </si>
  <si>
    <t>Isobutyronitrile</t>
  </si>
  <si>
    <t>ISOBUTCN</t>
  </si>
  <si>
    <t>C4H7N</t>
  </si>
  <si>
    <t>Crotonaldehyde</t>
  </si>
  <si>
    <t>BUTENAL2</t>
  </si>
  <si>
    <t>Methacrolein</t>
  </si>
  <si>
    <t>MACR</t>
  </si>
  <si>
    <t>MVK</t>
  </si>
  <si>
    <t>ME2BUT1ENE</t>
  </si>
  <si>
    <t>ME2BUT2ENE</t>
  </si>
  <si>
    <t>ME3BUT1ENE</t>
  </si>
  <si>
    <t>Pentene</t>
  </si>
  <si>
    <t>PENT1ENE</t>
  </si>
  <si>
    <t>PENT2ENE</t>
  </si>
  <si>
    <t>C5H10</t>
  </si>
  <si>
    <t>2-Butenal</t>
  </si>
  <si>
    <t>BUTE2AL</t>
  </si>
  <si>
    <t>C4H6O</t>
  </si>
  <si>
    <t>2,3-Dihydrofuran</t>
  </si>
  <si>
    <t>FURAN23DIHYD</t>
  </si>
  <si>
    <t>2,5-Dihydrofuran</t>
  </si>
  <si>
    <t>FURAN25DIHYD</t>
  </si>
  <si>
    <t>ACO2H</t>
  </si>
  <si>
    <t>Methylgyloxal</t>
  </si>
  <si>
    <t>MGLYOX</t>
  </si>
  <si>
    <t>Butanal</t>
  </si>
  <si>
    <t>C3H7CHO</t>
  </si>
  <si>
    <t>IPRCHO</t>
  </si>
  <si>
    <t>Butanone</t>
  </si>
  <si>
    <t>MEK</t>
  </si>
  <si>
    <t>Tertrahydrofuran</t>
  </si>
  <si>
    <t>FURANTETHYD</t>
  </si>
  <si>
    <t>C4H8O</t>
  </si>
  <si>
    <t>Nitroethene</t>
  </si>
  <si>
    <t>ETHENNO2</t>
  </si>
  <si>
    <t>Hydroxyacetone</t>
  </si>
  <si>
    <t>ACETOL</t>
  </si>
  <si>
    <t>Ethyl formate</t>
  </si>
  <si>
    <t>ETHFORM</t>
  </si>
  <si>
    <t>METHACET</t>
  </si>
  <si>
    <t>Butanol</t>
  </si>
  <si>
    <t>NBUTOL</t>
  </si>
  <si>
    <t>C4H10O</t>
  </si>
  <si>
    <t>Benzene</t>
  </si>
  <si>
    <t>BENZENE</t>
  </si>
  <si>
    <t>C6H6</t>
  </si>
  <si>
    <t>1,5-Hexadien-3-yne</t>
  </si>
  <si>
    <t>HEX15DI3YN</t>
  </si>
  <si>
    <t>Cyclopentadienone</t>
  </si>
  <si>
    <t>CYPENTDIONE</t>
  </si>
  <si>
    <t>1,3-Cyclohexadiene</t>
  </si>
  <si>
    <t>CYHEX13DIEN</t>
  </si>
  <si>
    <t>C6H8</t>
  </si>
  <si>
    <t>*Hexene</t>
  </si>
  <si>
    <t>1-Hexen-3-yne</t>
  </si>
  <si>
    <t>HEX1EN3YN</t>
  </si>
  <si>
    <t>2-Hexene-4-yne</t>
  </si>
  <si>
    <t>HEX2EN4YN</t>
  </si>
  <si>
    <t>M1CYPENT13DIEN</t>
  </si>
  <si>
    <t>M5CYPENT13DIEN</t>
  </si>
  <si>
    <t>*Pyrrole; likely a lower limit; O3 from pyrrole as well; OH is from Pyrrole</t>
  </si>
  <si>
    <t>MPYRROLE</t>
  </si>
  <si>
    <t>PENTCN</t>
  </si>
  <si>
    <t>M2FURAN</t>
  </si>
  <si>
    <t>M3F</t>
  </si>
  <si>
    <t>2-Cyclopenten-1-one</t>
  </si>
  <si>
    <t>CYPENT2EN1ON</t>
  </si>
  <si>
    <t>C5H6O</t>
  </si>
  <si>
    <t>3-Cyclopenten-1-one</t>
  </si>
  <si>
    <t>CYPENT3EN1ON</t>
  </si>
  <si>
    <t>Cyclohexene</t>
  </si>
  <si>
    <t>CYHEXENE</t>
  </si>
  <si>
    <t>C6H10</t>
  </si>
  <si>
    <t>DM23BUT13DIEN</t>
  </si>
  <si>
    <t>HEX13DIEN</t>
  </si>
  <si>
    <t>1,5-Hexadiene</t>
  </si>
  <si>
    <t>HEX14DIEN</t>
  </si>
  <si>
    <t>3-Hexyne</t>
  </si>
  <si>
    <t>HEX3YN</t>
  </si>
  <si>
    <t>HEXE14DIEN</t>
  </si>
  <si>
    <t>HEXEE24DIEN</t>
  </si>
  <si>
    <t>HEXEX24DIEN</t>
  </si>
  <si>
    <t>M1CYPENEN</t>
  </si>
  <si>
    <t>M2PENT14DIEN</t>
  </si>
  <si>
    <t>M2PENTE13DIEN</t>
  </si>
  <si>
    <t>M2PENTZ13DIEN</t>
  </si>
  <si>
    <t>M3CYPENTEN</t>
  </si>
  <si>
    <t>M3PENTZ13DIEN</t>
  </si>
  <si>
    <t>4-Methyl-1,3-pentadiene</t>
  </si>
  <si>
    <t>M4PENT13DIEN</t>
  </si>
  <si>
    <t>Thiophene</t>
  </si>
  <si>
    <t>THIOPHENE</t>
  </si>
  <si>
    <t xml:space="preserve">Furanone </t>
  </si>
  <si>
    <t>BZFUONE</t>
  </si>
  <si>
    <t>Cyclopentanone</t>
  </si>
  <si>
    <t>CYPENTONE</t>
  </si>
  <si>
    <t>PENTONE</t>
  </si>
  <si>
    <t>C3MDBAL</t>
  </si>
  <si>
    <t>C5H8O</t>
  </si>
  <si>
    <t>2-Ethylacrolein</t>
  </si>
  <si>
    <t>ETHACROL</t>
  </si>
  <si>
    <t>EVK</t>
  </si>
  <si>
    <t>M5FURAN23DIHY</t>
  </si>
  <si>
    <t>4-Penten-2-one</t>
  </si>
  <si>
    <t>PE4E2CO</t>
  </si>
  <si>
    <t>PENTE2ENAL</t>
  </si>
  <si>
    <t>4-Pentenal</t>
  </si>
  <si>
    <t>PENTEN4AL</t>
  </si>
  <si>
    <t>DM23BU2ENE</t>
  </si>
  <si>
    <t>C6H12</t>
  </si>
  <si>
    <t>HEX1ENE</t>
  </si>
  <si>
    <t>HEX2ENE</t>
  </si>
  <si>
    <t>M2PENT2EN</t>
  </si>
  <si>
    <t>M3PENTE2EN</t>
  </si>
  <si>
    <t>M3PENTZ2EN</t>
  </si>
  <si>
    <t>M4PENT1EN</t>
  </si>
  <si>
    <t>M5PENT2EN</t>
  </si>
  <si>
    <t>BIACET</t>
  </si>
  <si>
    <t>Methyl acrylate</t>
  </si>
  <si>
    <t>MACRYLATE</t>
  </si>
  <si>
    <t>C3ME3CHO</t>
  </si>
  <si>
    <t>Pentanal</t>
  </si>
  <si>
    <t>C4H9CHO</t>
  </si>
  <si>
    <t>Assumed even distribution of each isomer</t>
  </si>
  <si>
    <t>DIEK</t>
  </si>
  <si>
    <t>Assumed even distribution of each isomer, Nist database average</t>
  </si>
  <si>
    <t>M2BUTANAL</t>
  </si>
  <si>
    <t>MIPK</t>
  </si>
  <si>
    <t>MPRK</t>
  </si>
  <si>
    <t>C4H6O2</t>
  </si>
  <si>
    <t>MESTPROPACD</t>
  </si>
  <si>
    <t>BUT2CHO</t>
  </si>
  <si>
    <t>C5H10O</t>
  </si>
  <si>
    <t>MPROPOATE</t>
  </si>
  <si>
    <t>BUT2OLO</t>
  </si>
  <si>
    <t>C4H8O2</t>
  </si>
  <si>
    <t>1-Hydroxy-2-butanone</t>
  </si>
  <si>
    <t>MEKCOH</t>
  </si>
  <si>
    <t>*Pyrrole; likely a lower limit</t>
  </si>
  <si>
    <t>Ethynylpyrrole</t>
  </si>
  <si>
    <t>ETYNPYRROLE</t>
  </si>
  <si>
    <t>C6H6N</t>
  </si>
  <si>
    <t>Toluene</t>
  </si>
  <si>
    <t>TOLUENE</t>
  </si>
  <si>
    <t>*methyl furan</t>
  </si>
  <si>
    <t>FURCARBCN2</t>
  </si>
  <si>
    <t>FURCARBCN3</t>
  </si>
  <si>
    <t>Dimethyldisulfide</t>
  </si>
  <si>
    <t>DIMDISIDE</t>
  </si>
  <si>
    <t>Phenol</t>
  </si>
  <si>
    <t>PHENOL</t>
  </si>
  <si>
    <t>*2-Methylfuran; likely a lower limit</t>
  </si>
  <si>
    <t>Vinylfuran</t>
  </si>
  <si>
    <t>VFURAN</t>
  </si>
  <si>
    <t>C6H6O</t>
  </si>
  <si>
    <t>DIMPYRROLE</t>
  </si>
  <si>
    <t>ETPYRROLE</t>
  </si>
  <si>
    <t>FURFURAL2</t>
  </si>
  <si>
    <t>FURFURAL3</t>
  </si>
  <si>
    <t>2,5-DimethylFuran</t>
  </si>
  <si>
    <t>DM25FURAN</t>
  </si>
  <si>
    <t>ETHFURAN2</t>
  </si>
  <si>
    <t>OTHFURAN</t>
  </si>
  <si>
    <t>2-Cyclopentene-1,4-dione</t>
  </si>
  <si>
    <t>CYPENT2EN14DION</t>
  </si>
  <si>
    <t>C5H4O2</t>
  </si>
  <si>
    <t>3-Cyclopentene-1,2-dione</t>
  </si>
  <si>
    <t>CYPENT3EN12DION</t>
  </si>
  <si>
    <t>C6H8O</t>
  </si>
  <si>
    <t>HEXEE24DIENAL</t>
  </si>
  <si>
    <t>M2CYPENT2EN1ON</t>
  </si>
  <si>
    <t>M3CYPENT2EN1ON</t>
  </si>
  <si>
    <t>3,5-Dimethylcyclopentene</t>
  </si>
  <si>
    <t>DM35CYPENTEN</t>
  </si>
  <si>
    <t>C7H12</t>
  </si>
  <si>
    <t>DM44CYHEPTEN</t>
  </si>
  <si>
    <t>ETENCYPENT</t>
  </si>
  <si>
    <t>1,6-Heptadiene</t>
  </si>
  <si>
    <t>HEPT16DIEN</t>
  </si>
  <si>
    <t>M1CYHEXEN</t>
  </si>
  <si>
    <t>M3CYHEXEN</t>
  </si>
  <si>
    <t>M4CYHEX4EN</t>
  </si>
  <si>
    <t>MPENTCN</t>
  </si>
  <si>
    <t>Methylthiophenes</t>
  </si>
  <si>
    <t>MTHIOPHENE</t>
  </si>
  <si>
    <t>*2-Methylfuran; O3 from 3-methyl furan; OH from 2-methylfuran</t>
  </si>
  <si>
    <t>Furfurylalcohol</t>
  </si>
  <si>
    <t>M2OLFURAN</t>
  </si>
  <si>
    <t>Cyclohexanone</t>
  </si>
  <si>
    <t>CYHEXONE</t>
  </si>
  <si>
    <t>Methylcyclopentanones</t>
  </si>
  <si>
    <t>MCYPENTONES</t>
  </si>
  <si>
    <t>5-Hexen-3-one</t>
  </si>
  <si>
    <t>E1PREK</t>
  </si>
  <si>
    <t>C6H10O</t>
  </si>
  <si>
    <t>E2PREK</t>
  </si>
  <si>
    <t>M2CYPENTON</t>
  </si>
  <si>
    <t>C7HEXENES</t>
  </si>
  <si>
    <t>C7H14</t>
  </si>
  <si>
    <t>HEPTEN</t>
  </si>
  <si>
    <t>M3ETH2BUT1EN</t>
  </si>
  <si>
    <t>Dihydrofurandione</t>
  </si>
  <si>
    <t>DIFURANDIONE</t>
  </si>
  <si>
    <t>Methylmethacrylate</t>
  </si>
  <si>
    <t>MMETACRL</t>
  </si>
  <si>
    <t>Hexanal</t>
  </si>
  <si>
    <t>C5H11CHO</t>
  </si>
  <si>
    <t>HEX3ONE</t>
  </si>
  <si>
    <t>2,3-Pentanedione</t>
  </si>
  <si>
    <t>CO23C5</t>
  </si>
  <si>
    <t>C5H8O2</t>
  </si>
  <si>
    <t>C6H12O</t>
  </si>
  <si>
    <t>M2BK</t>
  </si>
  <si>
    <t>Methyl Isobutyl Ketone</t>
  </si>
  <si>
    <t>MIBK</t>
  </si>
  <si>
    <t>HEX2ONE</t>
  </si>
  <si>
    <t>*Acetylene</t>
  </si>
  <si>
    <t>Phenylacetylene</t>
  </si>
  <si>
    <t>PHACETLY</t>
  </si>
  <si>
    <t>Butanoic acid, methyl ester</t>
  </si>
  <si>
    <t>NPROACET</t>
  </si>
  <si>
    <t>C5H10O2</t>
  </si>
  <si>
    <t>*Benzene</t>
  </si>
  <si>
    <t>Benzonitrile</t>
  </si>
  <si>
    <t>BENZCN</t>
  </si>
  <si>
    <t>Styrene</t>
  </si>
  <si>
    <t>STYRENE</t>
  </si>
  <si>
    <t>Benzaldehyde</t>
  </si>
  <si>
    <t>BENZAL</t>
  </si>
  <si>
    <t>Ethylbenzene</t>
  </si>
  <si>
    <t>EBENZ</t>
  </si>
  <si>
    <t>MXYL</t>
  </si>
  <si>
    <t>OXYL</t>
  </si>
  <si>
    <t>PXYL</t>
  </si>
  <si>
    <t>Heptyl nitriles</t>
  </si>
  <si>
    <t>HEPTCNS</t>
  </si>
  <si>
    <t>Benzoquinone</t>
  </si>
  <si>
    <t>PBZQONE</t>
  </si>
  <si>
    <t>Anisol</t>
  </si>
  <si>
    <t>ANSIOL</t>
  </si>
  <si>
    <t>CRESOL</t>
  </si>
  <si>
    <t>C3PYRROLE</t>
  </si>
  <si>
    <t>*acrylonitrile</t>
  </si>
  <si>
    <t>C7ACRYCN</t>
  </si>
  <si>
    <t>Benzenediol</t>
  </si>
  <si>
    <t>CATECHOL</t>
  </si>
  <si>
    <t>MFURFURAL</t>
  </si>
  <si>
    <t>Furans (C3)</t>
  </si>
  <si>
    <t>C3FURANS</t>
  </si>
  <si>
    <t>DM34CYPENTEN1ONE</t>
  </si>
  <si>
    <t>C7H10O</t>
  </si>
  <si>
    <t>ETHENCYHEX</t>
  </si>
  <si>
    <t>C8H14</t>
  </si>
  <si>
    <t>1,7-Octadiene</t>
  </si>
  <si>
    <t>OCT17DIEN</t>
  </si>
  <si>
    <t>Dihydroxypyridine</t>
  </si>
  <si>
    <t>DIHYDOXYPYR</t>
  </si>
  <si>
    <t>*maleic anhydride from Grosjean et. al. Farad Trans; Likely a lower limit</t>
  </si>
  <si>
    <t>Methyl maleimide</t>
  </si>
  <si>
    <t>MMALIDE</t>
  </si>
  <si>
    <t>*2-furfural; O3 is from furan; OH is furfural</t>
  </si>
  <si>
    <t>OXYFUR</t>
  </si>
  <si>
    <t>OXYMCYPENONE</t>
  </si>
  <si>
    <t>Ethylcyclopentanone</t>
  </si>
  <si>
    <t>ETCYPENTONE</t>
  </si>
  <si>
    <t>C8HEPTENE</t>
  </si>
  <si>
    <t>C8H16</t>
  </si>
  <si>
    <t>DM25HEX1EN</t>
  </si>
  <si>
    <t>Octenes</t>
  </si>
  <si>
    <t>OCTENES</t>
  </si>
  <si>
    <t>*From furanone; H abs from OH will be negligible</t>
  </si>
  <si>
    <t>Hydroxymethylfuranone</t>
  </si>
  <si>
    <t>OXYMFURONE</t>
  </si>
  <si>
    <t>C6CO34</t>
  </si>
  <si>
    <t>Rates are an average of esters from Carlos et al. PCCP 2005 and Wang et. al. Atmos Env 2010</t>
  </si>
  <si>
    <t>C6ESTERS</t>
  </si>
  <si>
    <t>CO23C6</t>
  </si>
  <si>
    <t>CO24C6</t>
  </si>
  <si>
    <t>CO25C6</t>
  </si>
  <si>
    <t>Heptanal</t>
  </si>
  <si>
    <t>C6H13CHO</t>
  </si>
  <si>
    <t>Heptanone</t>
  </si>
  <si>
    <t>HEPT3ONE</t>
  </si>
  <si>
    <t>M3CO5C6</t>
  </si>
  <si>
    <t>OXYMOHFURAN</t>
  </si>
  <si>
    <t>hydroxytetrahydrofurfural</t>
  </si>
  <si>
    <t>OXYTETFUR</t>
  </si>
  <si>
    <t>Indene</t>
  </si>
  <si>
    <t>INDENE</t>
  </si>
  <si>
    <t>PROPBENZ</t>
  </si>
  <si>
    <t>Butylacetate</t>
  </si>
  <si>
    <t>NBUTACET</t>
  </si>
  <si>
    <t>Benzeneacetonitrile</t>
  </si>
  <si>
    <t>BENZACETCN</t>
  </si>
  <si>
    <t>Indane</t>
  </si>
  <si>
    <t>INDANE</t>
  </si>
  <si>
    <t>*Styrene; includes all Hatch isomers</t>
  </si>
  <si>
    <t>Methylstyrene</t>
  </si>
  <si>
    <t>MSTYRENE</t>
  </si>
  <si>
    <t>PROPYNBENZ</t>
  </si>
  <si>
    <t>*EthylBenzene</t>
  </si>
  <si>
    <t>ETH1M3BENZ</t>
  </si>
  <si>
    <t>C9H10</t>
  </si>
  <si>
    <t>MXYLAL</t>
  </si>
  <si>
    <t>C8H8O</t>
  </si>
  <si>
    <t>OXYLAL</t>
  </si>
  <si>
    <t>PXYLAL</t>
  </si>
  <si>
    <t>*Benzaldehyde</t>
  </si>
  <si>
    <t>MBENZAL</t>
  </si>
  <si>
    <t>*Acetone</t>
  </si>
  <si>
    <t>Acetophenone</t>
  </si>
  <si>
    <t>PHCOME</t>
  </si>
  <si>
    <t>IPBENZ</t>
  </si>
  <si>
    <t>C9H12</t>
  </si>
  <si>
    <t>METHTOL</t>
  </si>
  <si>
    <t>OETHTOL</t>
  </si>
  <si>
    <t>PBENZ</t>
  </si>
  <si>
    <t>PETHTOL</t>
  </si>
  <si>
    <t>C9H13</t>
  </si>
  <si>
    <t>TM123B</t>
  </si>
  <si>
    <t>TM124B</t>
  </si>
  <si>
    <t>TM135B</t>
  </si>
  <si>
    <t>Salicylaldehyde</t>
  </si>
  <si>
    <t>SALAL</t>
  </si>
  <si>
    <t>DIMPHEN</t>
  </si>
  <si>
    <t>MANISOLE</t>
  </si>
  <si>
    <t>Nitrobenzene</t>
  </si>
  <si>
    <t>BENZNO2</t>
  </si>
  <si>
    <t>*Benzoquinone</t>
  </si>
  <si>
    <t>Hydroxybenzoquinone</t>
  </si>
  <si>
    <t>HYBENZQUIN</t>
  </si>
  <si>
    <t>GUAIACOL</t>
  </si>
  <si>
    <t>1,8-Nonadiene</t>
  </si>
  <si>
    <t>NON18DIEN</t>
  </si>
  <si>
    <t>C9H16</t>
  </si>
  <si>
    <t>Hydroxymethylfurfural</t>
  </si>
  <si>
    <t>OXYMFUR</t>
  </si>
  <si>
    <t>C9H18</t>
  </si>
  <si>
    <t>NONEN</t>
  </si>
  <si>
    <t>*dimethylfuran, SAR relationship is uncertain likely due to cyclic conjugated ether. Dimethylfuran is likely an upper limit.; O3 is also from dimethylfuran; OH from dimethylfuran</t>
  </si>
  <si>
    <t>Dihydroxymethylfuran</t>
  </si>
  <si>
    <t>DIHYMFUR</t>
  </si>
  <si>
    <t>MOXYHYFUR</t>
  </si>
  <si>
    <t>Naphthalene</t>
  </si>
  <si>
    <t>NAPT</t>
  </si>
  <si>
    <t>4-Phenylbut-3-ene-1-yne</t>
  </si>
  <si>
    <t>PHEN4BUT3EN1YN</t>
  </si>
  <si>
    <t>C10H8</t>
  </si>
  <si>
    <t>DIHYNAP</t>
  </si>
  <si>
    <t>*toluene</t>
  </si>
  <si>
    <t>MBENZACETO</t>
  </si>
  <si>
    <t>*Sytrene</t>
  </si>
  <si>
    <t>ETHSYTRENE</t>
  </si>
  <si>
    <t>*Sytyrene</t>
  </si>
  <si>
    <t>MPROPBENZ</t>
  </si>
  <si>
    <t>MPHCOME</t>
  </si>
  <si>
    <t>C10ARO</t>
  </si>
  <si>
    <t>DIME35EB</t>
  </si>
  <si>
    <t>C10H14</t>
  </si>
  <si>
    <t>TETMBENZ</t>
  </si>
  <si>
    <t>Sum of monoterpenes from Hatch not explicitly included. Rate is the average of included monoterpenes</t>
  </si>
  <si>
    <t>OTHMONOT</t>
  </si>
  <si>
    <t>C10H16</t>
  </si>
  <si>
    <t>APHELLANDRENE</t>
  </si>
  <si>
    <t>APINENE</t>
  </si>
  <si>
    <t>BMYRCENE</t>
  </si>
  <si>
    <t>BPHELLANDRENE</t>
  </si>
  <si>
    <t>BPINENE</t>
  </si>
  <si>
    <t>Camphene</t>
  </si>
  <si>
    <t>CAMPHENE</t>
  </si>
  <si>
    <t>3-Carene</t>
  </si>
  <si>
    <t>CARENE3</t>
  </si>
  <si>
    <t>EZOCIMENE</t>
  </si>
  <si>
    <t>Limonene</t>
  </si>
  <si>
    <t>LIMONENE</t>
  </si>
  <si>
    <t>Sabinene</t>
  </si>
  <si>
    <t>SABINENE</t>
  </si>
  <si>
    <t>Terpinolene</t>
  </si>
  <si>
    <t>TERPINOLENE</t>
  </si>
  <si>
    <t>Nitrotoluene</t>
  </si>
  <si>
    <t>TOLNO2</t>
  </si>
  <si>
    <t>MGUAIACOL</t>
  </si>
  <si>
    <t>1,9-Decadiene</t>
  </si>
  <si>
    <t>DEC19DIEN</t>
  </si>
  <si>
    <t>C10H18</t>
  </si>
  <si>
    <t>1-Decene</t>
  </si>
  <si>
    <t>DEC1EN</t>
  </si>
  <si>
    <t>C10H20</t>
  </si>
  <si>
    <t>MNAPT</t>
  </si>
  <si>
    <t>*indene; H abst on ethyl gorup is likely neglibible</t>
  </si>
  <si>
    <t>ETHLIINDANE</t>
  </si>
  <si>
    <t>Estragole</t>
  </si>
  <si>
    <t>ESTRAGOLE</t>
  </si>
  <si>
    <t>C10H12O</t>
  </si>
  <si>
    <t>BENZPENT</t>
  </si>
  <si>
    <t>C11H16</t>
  </si>
  <si>
    <t>*From guaiacol; rate increase by addition to double bond is likely neglible ; O3 also from Guaiacol; OH is from Guaiacol</t>
  </si>
  <si>
    <t>VGUAIACOL</t>
  </si>
  <si>
    <t>*From guaiacol; extra rate from aldehyde is negligible; O3 also from guaiacol; OH is from guaiacol</t>
  </si>
  <si>
    <t>Vanillin</t>
  </si>
  <si>
    <t>VANILIN</t>
  </si>
  <si>
    <t>Acenaphthylene</t>
  </si>
  <si>
    <t>ACENAP</t>
  </si>
  <si>
    <t>1,10-Undecadiene</t>
  </si>
  <si>
    <t>UNDEC110DIEN</t>
  </si>
  <si>
    <t>C11H20</t>
  </si>
  <si>
    <t>Syringol</t>
  </si>
  <si>
    <t>SYRINGOL</t>
  </si>
  <si>
    <t>Cineole</t>
  </si>
  <si>
    <t>CINEOLE</t>
  </si>
  <si>
    <t>Biphenyl</t>
  </si>
  <si>
    <t>BIPHENYL</t>
  </si>
  <si>
    <t>C12H10</t>
  </si>
  <si>
    <t>1-Undecene</t>
  </si>
  <si>
    <t>UNDECEN</t>
  </si>
  <si>
    <t>C11H22</t>
  </si>
  <si>
    <t>DIMNAP</t>
  </si>
  <si>
    <t>Decanal</t>
  </si>
  <si>
    <t>DECANAL</t>
  </si>
  <si>
    <t>BENZHEX</t>
  </si>
  <si>
    <t>C12H18</t>
  </si>
  <si>
    <t>Isoeugenol</t>
  </si>
  <si>
    <t>ISOEUGOL</t>
  </si>
  <si>
    <t>1,11-Dodecadiene</t>
  </si>
  <si>
    <t>DODEC111DIEN</t>
  </si>
  <si>
    <t>C12H22</t>
  </si>
  <si>
    <t>1-Dodecene</t>
  </si>
  <si>
    <t>DODEC1EN</t>
  </si>
  <si>
    <t>C12H24</t>
  </si>
  <si>
    <t>1-Tridecene</t>
  </si>
  <si>
    <t>TRIDECEN</t>
  </si>
  <si>
    <t>C13H26</t>
  </si>
  <si>
    <t>1-Tetradecene</t>
  </si>
  <si>
    <t>TETRADECEN</t>
  </si>
  <si>
    <t>C14H28</t>
  </si>
  <si>
    <t>Sesquiterpenes</t>
  </si>
  <si>
    <t>BCARY</t>
  </si>
  <si>
    <t>2-Propynal</t>
  </si>
  <si>
    <t>1,3-Butadiene</t>
  </si>
  <si>
    <t>1,3-Cyclopentadiene</t>
  </si>
  <si>
    <t>1,3-Pentadiene (E)</t>
  </si>
  <si>
    <t>2-Methyl-1-Butene</t>
  </si>
  <si>
    <t>2-Methyl-2-Butene</t>
  </si>
  <si>
    <t>3-Methyl-1-Butene</t>
  </si>
  <si>
    <t>2-Hexanone</t>
  </si>
  <si>
    <t>WAS</t>
  </si>
  <si>
    <t>Koss/FTIR</t>
  </si>
  <si>
    <t>Koss/PTR</t>
  </si>
  <si>
    <t>Koss/WAS</t>
  </si>
  <si>
    <t>1,3-Pentadiene (Z)</t>
  </si>
  <si>
    <t>1,3-Hexadiene (E/Z)</t>
  </si>
  <si>
    <t>3-Methyl-3-buten-2-one</t>
  </si>
  <si>
    <t xml:space="preserve">2-Hexene (E) </t>
  </si>
  <si>
    <t>3-pentanone (E/Z)</t>
  </si>
  <si>
    <t>2-methyl-2-butanal</t>
  </si>
  <si>
    <t>2-Furfural</t>
  </si>
  <si>
    <t>3-Furfural</t>
  </si>
  <si>
    <t>Heptenes</t>
  </si>
  <si>
    <t>Hexenes (C1)</t>
  </si>
  <si>
    <t>Cresol</t>
  </si>
  <si>
    <t>*Dimethylfuran, includes all C3 furan isomers from Hatch et al.; O3 also from Dimethylfuran; OH is from dimethylfuran</t>
  </si>
  <si>
    <t>Propenyl benzenes</t>
  </si>
  <si>
    <t>*Trimethylbenzene</t>
  </si>
  <si>
    <t>Tetramethylbenzene</t>
  </si>
  <si>
    <t>Benzenes (C4)</t>
  </si>
  <si>
    <t>Methylnaphthalenes</t>
  </si>
  <si>
    <t>3-Hexanone</t>
  </si>
  <si>
    <t>3-Methylbutanal</t>
  </si>
  <si>
    <t>2,3-Butadione</t>
  </si>
  <si>
    <t>3-Methyl-2-butanone</t>
  </si>
  <si>
    <t>Penten-3-one</t>
  </si>
  <si>
    <t>Nonene</t>
  </si>
  <si>
    <t>Dimethylnaphthalene</t>
  </si>
  <si>
    <t>MCM Code</t>
  </si>
  <si>
    <t>C2H3N</t>
  </si>
  <si>
    <t>C12H8</t>
  </si>
  <si>
    <t>C2H5NO</t>
  </si>
  <si>
    <t>C3H6O2</t>
  </si>
  <si>
    <t>C3H4O2</t>
  </si>
  <si>
    <t>C3H4O</t>
  </si>
  <si>
    <t>C7H8O</t>
  </si>
  <si>
    <t>C15H24</t>
  </si>
  <si>
    <t>C8H7N</t>
  </si>
  <si>
    <t>C6H5NO2</t>
  </si>
  <si>
    <t>C2H6O</t>
  </si>
  <si>
    <t>C7H11N</t>
  </si>
  <si>
    <t>C6H10O2</t>
  </si>
  <si>
    <t>C2H4O</t>
  </si>
  <si>
    <t>C10H18O</t>
  </si>
  <si>
    <t>C4H4O3</t>
  </si>
  <si>
    <t>C5H5NO2</t>
  </si>
  <si>
    <t>C6H8O3</t>
  </si>
  <si>
    <t>C10H10</t>
  </si>
  <si>
    <t>C2H6S2</t>
  </si>
  <si>
    <t>C7H9N</t>
  </si>
  <si>
    <t>C2H3NO2</t>
  </si>
  <si>
    <t>C11H12</t>
  </si>
  <si>
    <t>C10H12</t>
  </si>
  <si>
    <t>C5H3NO</t>
  </si>
  <si>
    <t>C2H2O2</t>
  </si>
  <si>
    <t>CH3NO</t>
  </si>
  <si>
    <t>HNO2</t>
  </si>
  <si>
    <t>C6H4O3</t>
  </si>
  <si>
    <t>C2H3NO</t>
  </si>
  <si>
    <t>C10H12O2</t>
  </si>
  <si>
    <t>CH3N</t>
  </si>
  <si>
    <t>C9H9N</t>
  </si>
  <si>
    <t>C8H10O2</t>
  </si>
  <si>
    <t>CH4S</t>
  </si>
  <si>
    <t>C8H8</t>
  </si>
  <si>
    <t>C5H4O3</t>
  </si>
  <si>
    <t>C5H6O3</t>
  </si>
  <si>
    <t>C5H8O3</t>
  </si>
  <si>
    <t>C6H4O2</t>
  </si>
  <si>
    <t>C5H7N</t>
  </si>
  <si>
    <t>C9H8</t>
  </si>
  <si>
    <t>C3H7N</t>
  </si>
  <si>
    <t>C3HN</t>
  </si>
  <si>
    <t>C8H10O3</t>
  </si>
  <si>
    <t>C3H9N</t>
  </si>
  <si>
    <t>C7H7NO2</t>
  </si>
  <si>
    <t>C8H8O3</t>
  </si>
  <si>
    <t>C9H10O2</t>
  </si>
  <si>
    <t>CH4O</t>
  </si>
  <si>
    <t>C4H4O</t>
  </si>
  <si>
    <t>CH2O</t>
  </si>
  <si>
    <t>C2H4O2</t>
  </si>
  <si>
    <t>C7H6O</t>
  </si>
  <si>
    <t>C7H5N</t>
  </si>
  <si>
    <t>C3H3N</t>
  </si>
  <si>
    <t>C7H14O</t>
  </si>
  <si>
    <t>C10H20O</t>
  </si>
  <si>
    <t>C12H12</t>
  </si>
  <si>
    <t>C6H9N</t>
  </si>
  <si>
    <t>C7H12O</t>
  </si>
  <si>
    <t>C8H10</t>
  </si>
  <si>
    <t>C7H8O2</t>
  </si>
  <si>
    <t>C5H6O2</t>
  </si>
  <si>
    <t>C8H10O</t>
  </si>
  <si>
    <t>C6H6O2</t>
  </si>
  <si>
    <t>C11H10</t>
  </si>
  <si>
    <t>C6H11N</t>
  </si>
  <si>
    <t>C9H10O</t>
  </si>
  <si>
    <t>C5H6S</t>
  </si>
  <si>
    <t>C6H12O2</t>
  </si>
  <si>
    <t>C8H6</t>
  </si>
  <si>
    <t>C3H5N</t>
  </si>
  <si>
    <t>C7H6O2</t>
  </si>
  <si>
    <t>C4H4S</t>
  </si>
  <si>
    <t>C7H8</t>
  </si>
  <si>
    <t>C4H4O2</t>
  </si>
  <si>
    <t>C5H4O</t>
  </si>
  <si>
    <t>C6H8O2</t>
  </si>
  <si>
    <t>C6H6O3</t>
  </si>
  <si>
    <t>C3H2O</t>
  </si>
  <si>
    <t>C2H6S</t>
  </si>
  <si>
    <t>Error</t>
  </si>
  <si>
    <t>Average PP ER</t>
  </si>
  <si>
    <t>PP ER from Koss et al.</t>
  </si>
  <si>
    <t>PP ER from Hatch et al.</t>
  </si>
  <si>
    <t>RS ER from Koss et al.</t>
  </si>
  <si>
    <t>RS ER from Hatch et al.</t>
  </si>
  <si>
    <t>Average RS ER</t>
  </si>
  <si>
    <t>Full compound name</t>
  </si>
  <si>
    <t>Signal fraction</t>
  </si>
  <si>
    <t>Molec. Formula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</si>
  <si>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NO3</t>
    </r>
  </si>
  <si>
    <t>GCxGC</t>
  </si>
  <si>
    <t>Koss/GCxGC</t>
  </si>
  <si>
    <t>α-Phellandrene</t>
  </si>
  <si>
    <t>Other monoterpenes</t>
  </si>
  <si>
    <t>1-Methyl-cyclopentene</t>
  </si>
  <si>
    <t>5-Methyl-1,3-cyclopentadiene</t>
  </si>
  <si>
    <t>1-Methyl-1,3-cyclopentadiene</t>
  </si>
  <si>
    <t>2,3-Dimethyl-1-butene</t>
  </si>
  <si>
    <t>2-Methyl-2-pentene</t>
  </si>
  <si>
    <t>3-Methyl-cyclohexene</t>
  </si>
  <si>
    <t>α-Pinene</t>
  </si>
  <si>
    <t>2-Methyl-(Z)-1,3-pentadiene</t>
  </si>
  <si>
    <t>ß-Phellandrene</t>
  </si>
  <si>
    <t>ß-Myrcene</t>
  </si>
  <si>
    <t>ß-Pinene</t>
  </si>
  <si>
    <t xml:space="preserve"> 2,3-Dihydro-5-methyl-furan</t>
  </si>
  <si>
    <t>Hexyl-benzene</t>
  </si>
  <si>
    <t>Pentyl-benzene</t>
  </si>
  <si>
    <t>2-Methyl-butanal</t>
  </si>
  <si>
    <t>3-Hydroxy-2-butanone</t>
  </si>
  <si>
    <t xml:space="preserve">2-Methyl-2-butenal (E) </t>
  </si>
  <si>
    <t>Heptenes (C8)</t>
  </si>
  <si>
    <t>2,3-Dimethyl-1,3-butadiene</t>
  </si>
  <si>
    <t>2,5-Dimethyl-1-hexene</t>
  </si>
  <si>
    <t>3,4-Dimethyl-2-cyclopenten-1-one</t>
  </si>
  <si>
    <t>4,4-Dimethyl-cyclopentene</t>
  </si>
  <si>
    <t>2-Methyl-1-penten-3-one</t>
  </si>
  <si>
    <t>Ethylidene-cyclopentane</t>
  </si>
  <si>
    <t>1-Ethenyl-3-methyl-benzene</t>
  </si>
  <si>
    <t>Ethylidene-cyclohexane</t>
  </si>
  <si>
    <t>Hex-1-ene</t>
  </si>
  <si>
    <t>1,4-Hexadiene (E)</t>
  </si>
  <si>
    <t>Ocimene (E/Z)</t>
  </si>
  <si>
    <t>2,4-Hexadiene (E,E)</t>
  </si>
  <si>
    <t>2,4-Hexadienal (E,E)</t>
  </si>
  <si>
    <t>2,4-Hexadiene (E,Z)</t>
  </si>
  <si>
    <t>isopropyl-benzene</t>
  </si>
  <si>
    <t>Isopropyl alcohol</t>
  </si>
  <si>
    <t>1-Methyl-cyclohexene</t>
  </si>
  <si>
    <t>3-Methyl-2-pentanone</t>
  </si>
  <si>
    <t xml:space="preserve"> 2-Methyl-1-buten-3-yne</t>
  </si>
  <si>
    <t>2-Methyl-2-cyclopenten-1-one</t>
  </si>
  <si>
    <t>2-Methyl-cyclopentanone</t>
  </si>
  <si>
    <t xml:space="preserve">2-Methyl-1,4-pentadiene, </t>
  </si>
  <si>
    <t>2-Methyl-1,3-pentadiene (E)</t>
  </si>
  <si>
    <t>3-Methyl-2-cyclopenten-1-one</t>
  </si>
  <si>
    <t>3-Methyl-cyclopentene</t>
  </si>
  <si>
    <t>2-Ethyl-3-methyl-1-butene</t>
  </si>
  <si>
    <t>3-Methyl-2-pentene (E)</t>
  </si>
  <si>
    <t>3-Methyl-1,3-pentadiene (Z)</t>
  </si>
  <si>
    <t>3-Methyl-2-pentene (Z)</t>
  </si>
  <si>
    <t>4-Methyl-cyclohexene</t>
  </si>
  <si>
    <t>4-Methyl-1-pentene</t>
  </si>
  <si>
    <t>4-Methyl-2-pentene</t>
  </si>
  <si>
    <t>3-Methyl-benzaldehyde</t>
  </si>
  <si>
    <t>1-Ethyl-3-methyl-benzene</t>
  </si>
  <si>
    <t xml:space="preserve">2-propenoic acid, methyl ester </t>
  </si>
  <si>
    <t>1-Ethyl-2-methyl-benzene</t>
  </si>
  <si>
    <t xml:space="preserve">Propyl-benzene </t>
  </si>
  <si>
    <t>2-Pentenal (E)</t>
  </si>
  <si>
    <t>3-Penten-1-yne (E)</t>
  </si>
  <si>
    <t>3-Penten-1-yne (Z)</t>
  </si>
  <si>
    <t>1-Ethyl-4-methyl-benzene</t>
  </si>
  <si>
    <t>1,2,3-Trimethyl-benzene</t>
  </si>
  <si>
    <t>1,2,4-Trimethyl-benzene</t>
  </si>
  <si>
    <t>1,2,5-Trimethyl-benzene</t>
  </si>
  <si>
    <t>Pyrrole (C3)</t>
  </si>
  <si>
    <t>5-Hydroxy-2-furfural</t>
  </si>
  <si>
    <t>Methyl-guaiacol</t>
  </si>
  <si>
    <t>Vinyl-guaiacol</t>
  </si>
  <si>
    <t>Acrylic acid</t>
  </si>
  <si>
    <t>Aromatics (C10)</t>
  </si>
  <si>
    <t>1-Buten-3-yne</t>
  </si>
  <si>
    <t>3,4,-hexadione</t>
  </si>
  <si>
    <t>Unsaturated esters (C6)</t>
  </si>
  <si>
    <t>Acrylonitrile (C7)</t>
  </si>
  <si>
    <t>2,4-Hexadione</t>
  </si>
  <si>
    <t>2,3-Hexadione</t>
  </si>
  <si>
    <t>2,5-Hexadione</t>
  </si>
  <si>
    <t>Dihydronaphthalene</t>
  </si>
  <si>
    <t>Ethylindene</t>
  </si>
  <si>
    <t>Ethylstyrene</t>
  </si>
  <si>
    <t>2-Furancarbonitrile</t>
  </si>
  <si>
    <t>3-Furancarbonitrile</t>
  </si>
  <si>
    <t>2-Phenylpropanenitrile</t>
  </si>
  <si>
    <t>Methylhydroxydihydrofurfural</t>
  </si>
  <si>
    <t>Methyl-propyl-benzene</t>
  </si>
  <si>
    <t>p-Tolualdehyde</t>
  </si>
  <si>
    <t>o-Tolualdehyde</t>
  </si>
  <si>
    <t>Hydroxymethyltetrahydrofuranone</t>
  </si>
  <si>
    <t>Pentenenitriles</t>
  </si>
  <si>
    <t>Propynyl-benzene</t>
  </si>
  <si>
    <t>m-Tolualdehyde</t>
  </si>
  <si>
    <t>Furans (C2)</t>
  </si>
  <si>
    <t>2-Ethyl-furan</t>
  </si>
  <si>
    <t>2-Mehtyl-furan</t>
  </si>
  <si>
    <t>3-Methyl-furan</t>
  </si>
  <si>
    <t>5-Methyl-furfural</t>
  </si>
  <si>
    <t>Dimethyl-pyrrole</t>
  </si>
  <si>
    <t>Ethyl-pyrrole</t>
  </si>
  <si>
    <t>Methyl-pyrrole</t>
  </si>
  <si>
    <t>Butanenitriles</t>
  </si>
  <si>
    <t>Butenenitrile</t>
  </si>
  <si>
    <t>2-Methylpropanal</t>
  </si>
  <si>
    <t>Dimethyl-pentanone</t>
  </si>
  <si>
    <t>Methylanisole</t>
  </si>
  <si>
    <t>Methylacetate</t>
  </si>
  <si>
    <t>4-Methyl-pentanenitrile</t>
  </si>
  <si>
    <t>Methylacetophenone</t>
  </si>
  <si>
    <t>2-Pentanone</t>
  </si>
  <si>
    <t>Methyl-propanoate</t>
  </si>
  <si>
    <t>2-Hydroxy-3-methyl-2-cyclopentenone</t>
  </si>
  <si>
    <t>Dimethyl-phenol</t>
  </si>
  <si>
    <t>m-Xylene</t>
  </si>
  <si>
    <t>o-Xylene</t>
  </si>
  <si>
    <t>p-Xylene</t>
  </si>
  <si>
    <t>2-Pentene (E/Z )</t>
  </si>
  <si>
    <t>o-Guaiacol</t>
  </si>
  <si>
    <t>Abreviated/MCM Name</t>
  </si>
  <si>
    <t>I</t>
  </si>
  <si>
    <t>M</t>
  </si>
  <si>
    <t>C4H8</t>
  </si>
  <si>
    <t>IUPAC recommended rates from URL  http://iupac.pole-ether.fr/#</t>
  </si>
  <si>
    <t>Rate was taken from the MCM</t>
  </si>
  <si>
    <t>O3 is EZ average from Lewin PCCP 2001</t>
  </si>
  <si>
    <t>*Butenal</t>
  </si>
  <si>
    <t>^</t>
  </si>
  <si>
    <t>*2-methyl pent-2-ene; OH from 2-methyl pent-2-ene</t>
  </si>
  <si>
    <t>*3-methyl-pent-2-ene</t>
  </si>
  <si>
    <t>NO3 *1-Methyl-cyclohexene; OH *1-Methyl-cyclohexene</t>
  </si>
  <si>
    <t>*Dihydrofuran</t>
  </si>
  <si>
    <t>*Propyl-benzene</t>
  </si>
  <si>
    <t>Includes all isomers from Hatch et al.</t>
  </si>
  <si>
    <t>*General Ketones</t>
  </si>
  <si>
    <t>All isomers from Hatch et al.</t>
  </si>
  <si>
    <t>*Eugenol likely upper limit</t>
  </si>
  <si>
    <t>*CH3CH=C(CH3)CHO</t>
  </si>
  <si>
    <t>*1,3-pentadiene, 2-methyl</t>
  </si>
  <si>
    <t>*1,3 hexadine</t>
  </si>
  <si>
    <t>Average of EZ</t>
  </si>
  <si>
    <t>*3-methyl 1,3 pentadiene</t>
  </si>
  <si>
    <t>Likely an upper limit</t>
  </si>
  <si>
    <t>Assumed even distribution of all isomers</t>
  </si>
  <si>
    <t>Similar to NPROACET in MCM</t>
  </si>
  <si>
    <t>O3 from *Guaiacol</t>
  </si>
  <si>
    <t>*N,N-dimethyl acetamide</t>
  </si>
  <si>
    <t>*benzene</t>
  </si>
  <si>
    <t>*p-cymene</t>
  </si>
  <si>
    <t>Assumed even distribution of each isomer, *Vinyl acetate</t>
  </si>
  <si>
    <t>*methane</t>
  </si>
  <si>
    <t>*ethylamine</t>
  </si>
  <si>
    <t>*tetralin</t>
  </si>
  <si>
    <t>*ethene</t>
  </si>
  <si>
    <t>*N,N-dimethyl formamide</t>
  </si>
  <si>
    <t>Reactivity (%)</t>
  </si>
  <si>
    <t>Total Oxidized mass (%)</t>
  </si>
  <si>
    <t>NO3 OM (%)</t>
  </si>
  <si>
    <t>O3 OM (%)</t>
  </si>
  <si>
    <t>OH OM (%)</t>
  </si>
  <si>
    <t>Methylguaiacol</t>
  </si>
  <si>
    <t>O-guaiacol</t>
  </si>
  <si>
    <t>2-Mehtylfuran</t>
  </si>
  <si>
    <t>2,5-Dimethylfuran</t>
  </si>
  <si>
    <t>Vinylguaiacol</t>
  </si>
  <si>
    <t>Other Furans (C2)</t>
  </si>
  <si>
    <t>β-Myrcene</t>
  </si>
  <si>
    <t>DimethylPhenol</t>
  </si>
  <si>
    <t>2,3-Dimethyl-butene</t>
  </si>
  <si>
    <t>Methylpyrroles</t>
  </si>
  <si>
    <t>5-Methylfurfural</t>
  </si>
  <si>
    <t>Other Monoterpenes</t>
  </si>
  <si>
    <t>2,3-dihydro-5-methyl-furan</t>
  </si>
  <si>
    <t>5-methyl-1,3-cyclopentadiene</t>
  </si>
  <si>
    <t>3-Methylfuran</t>
  </si>
  <si>
    <t>β-Pinene</t>
  </si>
  <si>
    <t>2-methyl-2-Pentene</t>
  </si>
  <si>
    <t>Dimethylpyrroles</t>
  </si>
  <si>
    <t>2-Ethylfuran</t>
  </si>
  <si>
    <t>Name</t>
  </si>
  <si>
    <t>O-Guaiacol</t>
  </si>
  <si>
    <t>2-Methylfuran</t>
  </si>
  <si>
    <t>Dimethylphenol</t>
  </si>
  <si>
    <t>2,3-dimethyl-butene</t>
  </si>
  <si>
    <t>2-Hydroxy-3-Methyl-2-Cyclopentenone</t>
  </si>
  <si>
    <t>Hydroxyfurfural</t>
  </si>
  <si>
    <t>Ethylpyrroles</t>
  </si>
  <si>
    <t>Methyl-cyclopentene</t>
  </si>
  <si>
    <t>Remaining BBVOC (%)</t>
  </si>
  <si>
    <t>+</t>
  </si>
  <si>
    <t>Base</t>
  </si>
  <si>
    <t>Emission (%)</t>
  </si>
  <si>
    <t>+/-</t>
  </si>
  <si>
    <t>Fraction oxidized by (%)</t>
  </si>
  <si>
    <t>NO3</t>
  </si>
  <si>
    <t>O3</t>
  </si>
  <si>
    <t>OH</t>
  </si>
  <si>
    <t>Assumed even distribution of isomers</t>
  </si>
  <si>
    <t>*Assume Same as Propyne</t>
  </si>
  <si>
    <t>*Propyne</t>
  </si>
  <si>
    <t>*Assume slow</t>
  </si>
  <si>
    <t>*O3 is from E,Z 2,4</t>
  </si>
  <si>
    <t>*2,3-dimethylfuran, placed 3-ethylfuran and 2,4-dimethylfuran from Hatch here too; O3 from 2,5-dimethyl furan; OH from 2,5-dimethylfuran</t>
  </si>
  <si>
    <t>*2-Methylfuran; O3 from 3-methyl furan;</t>
  </si>
  <si>
    <t>*O3 from 3-methylfuran</t>
  </si>
  <si>
    <t>MCM has 1.9e-11; Average from NIST is 2e-11; error is larger enough to encompass both values; removed from MCM and using mechanisms by Tapia et. al. ACP 2011</t>
  </si>
  <si>
    <t>*O3 from 3-methyl furan</t>
  </si>
  <si>
    <t>*Pyrrole; likely a lower limit; O3; from pyrrole; OH is from Pyrrole</t>
  </si>
  <si>
    <t>Cabanas et al give a gas kinetic upper limit and mention interfeing HNO3 reaction from their experimental setup. So, instead we use an older rate determined by Atkins (4.6e-11)</t>
  </si>
  <si>
    <t>*O3 from furan</t>
  </si>
  <si>
    <t>*naphthalene; O3 from napthalene</t>
  </si>
  <si>
    <t>Both Hatch and Koss only report Ortho</t>
  </si>
  <si>
    <t>*naphthalene, includes two isomers from Hatch et al.; O3 from 2-methyl napthalene</t>
  </si>
  <si>
    <t>*Phenol; if we assume the aldehyde contributes a rate similar to benzaldehyde, then it is negligible; O3 is from Benzaldehyde; OH is from Benzaldehyde</t>
  </si>
  <si>
    <t>Combined Hatch Cresols here</t>
  </si>
  <si>
    <t>*O3 is from Cresol</t>
  </si>
  <si>
    <t>Assume slow</t>
  </si>
  <si>
    <t>*general ketones</t>
  </si>
  <si>
    <t>Includes all isomers from Hatch</t>
  </si>
  <si>
    <t>*Anisol</t>
  </si>
  <si>
    <t>*Rate from Propyl Acetate</t>
  </si>
  <si>
    <t>*Styrene, includes all isomers from Hatch</t>
  </si>
  <si>
    <t>Assumes even distribution of benzenediol and methylfurfural</t>
  </si>
  <si>
    <t>*furfural; H abs by OH or CH2 is likely negligible, but C=C(2H) to C=C(1H) will increase rate; this is likely a lower limit rate; O3 from furan; OH from methyl furfural</t>
  </si>
  <si>
    <t>*O3 is from 2-cyclohexenone; OH is from 3-methyl 2-penten-4-one</t>
  </si>
  <si>
    <t>*3H-furan-2-one, which will be similar, but is likely an upper limit; the closer proximity of the DB to the keton in furanone will lower the rate;</t>
  </si>
  <si>
    <t>Rate is average of all isomers; O3 from cresol; OH is an average of all isomers</t>
  </si>
  <si>
    <t>WAS is from sum of all butenes at mass 56.1</t>
  </si>
  <si>
    <t>52,53</t>
  </si>
  <si>
    <r>
      <t xml:space="preserve">Grosjean, D.; Williams, E. L. </t>
    </r>
    <r>
      <rPr>
        <i/>
        <sz val="11"/>
        <color theme="1"/>
        <rFont val="Calibri"/>
        <family val="2"/>
        <scheme val="minor"/>
      </rPr>
      <t>Atmos. Environ. Part A, Gen. Top.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 xml:space="preserve"> (8), 1395.</t>
    </r>
  </si>
  <si>
    <r>
      <t xml:space="preserve">Atkinson, R.; Carter, W. P. L. </t>
    </r>
    <r>
      <rPr>
        <i/>
        <sz val="11"/>
        <color theme="1"/>
        <rFont val="Calibri"/>
        <family val="2"/>
        <scheme val="minor"/>
      </rPr>
      <t>Chem. Rev.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1984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84</t>
    </r>
    <r>
      <rPr>
        <sz val="11"/>
        <color theme="1"/>
        <rFont val="Calibri"/>
        <family val="2"/>
        <scheme val="minor"/>
      </rPr>
      <t xml:space="preserve"> (5), 437.</t>
    </r>
  </si>
  <si>
    <r>
      <t xml:space="preserve">Kerdouci, J.; Picquet-Varrault, B.; Doussin, J. F. </t>
    </r>
    <r>
      <rPr>
        <i/>
        <sz val="11"/>
        <color theme="1"/>
        <rFont val="Calibri"/>
        <family val="2"/>
        <scheme val="minor"/>
      </rPr>
      <t>Atmos. Environ.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2014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84</t>
    </r>
    <r>
      <rPr>
        <sz val="11"/>
        <color theme="1"/>
        <rFont val="Calibri"/>
        <family val="2"/>
        <scheme val="minor"/>
      </rPr>
      <t xml:space="preserve"> (3), 363.</t>
    </r>
  </si>
  <si>
    <r>
      <t xml:space="preserve">Berndt, T.; Böge, O.; Kind, I.; Rolle, W. </t>
    </r>
    <r>
      <rPr>
        <i/>
        <sz val="11"/>
        <color theme="1"/>
        <rFont val="Calibri"/>
        <family val="2"/>
        <scheme val="minor"/>
      </rPr>
      <t>Berichte der Bunsengesellschaft für Phys. Chemie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1996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100</t>
    </r>
    <r>
      <rPr>
        <sz val="11"/>
        <color theme="1"/>
        <rFont val="Calibri"/>
        <family val="2"/>
        <scheme val="minor"/>
      </rPr>
      <t xml:space="preserve"> (4), 462.</t>
    </r>
  </si>
  <si>
    <r>
      <t xml:space="preserve">Greene, C. R.; Atkinson, R. </t>
    </r>
    <r>
      <rPr>
        <i/>
        <sz val="11"/>
        <color theme="1"/>
        <rFont val="Calibri"/>
        <family val="2"/>
        <scheme val="minor"/>
      </rPr>
      <t>Int. J. Chem. Kinet.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1994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 xml:space="preserve"> (1), 37.</t>
    </r>
  </si>
  <si>
    <r>
      <t xml:space="preserve">Jenkin, M. E.; Andersen, M. P. S.; Hurley, M. D.; Wallington, T. J.; Taketani, F.; Matsumi, Y. </t>
    </r>
    <r>
      <rPr>
        <i/>
        <sz val="11"/>
        <color theme="1"/>
        <rFont val="Calibri"/>
        <family val="2"/>
        <scheme val="minor"/>
      </rPr>
      <t>Phys. Chem. Chem. Phys.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2005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 xml:space="preserve"> (6), 1194.</t>
    </r>
  </si>
  <si>
    <r>
      <t xml:space="preserve">Atkinson, R. </t>
    </r>
    <r>
      <rPr>
        <i/>
        <sz val="11"/>
        <color theme="1"/>
        <rFont val="Calibri"/>
        <family val="2"/>
        <scheme val="minor"/>
      </rPr>
      <t>Int. J. Chem. Kinet.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1986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 xml:space="preserve"> (5), 555.</t>
    </r>
  </si>
  <si>
    <r>
      <t xml:space="preserve">Gill, K. J.; Hites, R. A.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106</t>
    </r>
    <r>
      <rPr>
        <sz val="11"/>
        <color theme="1"/>
        <rFont val="Calibri"/>
        <family val="2"/>
        <scheme val="minor"/>
      </rPr>
      <t xml:space="preserve"> (11), 2538.</t>
    </r>
  </si>
  <si>
    <r>
      <t xml:space="preserve">Duncianu, M.; Olariu, R. I.; Riffault, V.; Visez, N.; Tomas, A.; Coddeville, P.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116</t>
    </r>
    <r>
      <rPr>
        <sz val="11"/>
        <color theme="1"/>
        <rFont val="Calibri"/>
        <family val="2"/>
        <scheme val="minor"/>
      </rPr>
      <t xml:space="preserve"> (24), 6169.</t>
    </r>
  </si>
  <si>
    <r>
      <t xml:space="preserve">Ohta, T. </t>
    </r>
    <r>
      <rPr>
        <i/>
        <sz val="11"/>
        <color theme="1"/>
        <rFont val="Calibri"/>
        <family val="2"/>
        <scheme val="minor"/>
      </rPr>
      <t>Int. J. Chem. Kinet.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1984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 xml:space="preserve"> (7), 879.</t>
    </r>
  </si>
  <si>
    <r>
      <t xml:space="preserve">Pfrang, C.; Martin, R. S.; Nalty, A.; Waring, R.; Canosa-Mas, C. E.; Wayne, R. P. </t>
    </r>
    <r>
      <rPr>
        <i/>
        <sz val="11"/>
        <color theme="1"/>
        <rFont val="Calibri"/>
        <family val="2"/>
        <scheme val="minor"/>
      </rPr>
      <t>Phys. Chem. Chem. Phys.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2005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 xml:space="preserve"> (12), 2506.</t>
    </r>
  </si>
  <si>
    <r>
      <t xml:space="preserve">Martinez, E.; Cabanas, B.; Aranda,  a; Martin, P.; Notario,  a; Salgado, S.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1999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103</t>
    </r>
    <r>
      <rPr>
        <sz val="11"/>
        <color theme="1"/>
        <rFont val="Calibri"/>
        <family val="2"/>
        <scheme val="minor"/>
      </rPr>
      <t xml:space="preserve"> (27), 5321.</t>
    </r>
  </si>
  <si>
    <r>
      <t xml:space="preserve">Cusick, R. D.; Atkinson, R. </t>
    </r>
    <r>
      <rPr>
        <i/>
        <sz val="11"/>
        <color theme="1"/>
        <rFont val="Calibri"/>
        <family val="2"/>
        <scheme val="minor"/>
      </rPr>
      <t>Environ. Sci.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2004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 xml:space="preserve"> (3), 1.</t>
    </r>
  </si>
  <si>
    <r>
      <t xml:space="preserve">Darnall, K. R.; Winer, A. M.; Lloyd, A. C.; Pitts, J. N. </t>
    </r>
    <r>
      <rPr>
        <i/>
        <sz val="11"/>
        <color theme="1"/>
        <rFont val="Calibri"/>
        <family val="2"/>
        <scheme val="minor"/>
      </rPr>
      <t>Chem. Phys. Lett.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1976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44</t>
    </r>
    <r>
      <rPr>
        <sz val="11"/>
        <color theme="1"/>
        <rFont val="Calibri"/>
        <family val="2"/>
        <scheme val="minor"/>
      </rPr>
      <t xml:space="preserve"> (3), 415.</t>
    </r>
  </si>
  <si>
    <r>
      <t xml:space="preserve">Treacy, J.; El Hag, M.; O’Farrell, D.; Sidebottom, H. </t>
    </r>
    <r>
      <rPr>
        <i/>
        <sz val="11"/>
        <color theme="1"/>
        <rFont val="Calibri"/>
        <family val="2"/>
        <scheme val="minor"/>
      </rPr>
      <t>Berichte der Bunsengesellschaft für Phys. Chemie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96</t>
    </r>
    <r>
      <rPr>
        <sz val="11"/>
        <color theme="1"/>
        <rFont val="Calibri"/>
        <family val="2"/>
        <scheme val="minor"/>
      </rPr>
      <t xml:space="preserve"> (3), 422.</t>
    </r>
  </si>
  <si>
    <r>
      <t xml:space="preserve">Peeters, J.; Boullart, W.; Pultau, V.; Vandenberk, S.; Vereecken, L.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2007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111</t>
    </r>
    <r>
      <rPr>
        <sz val="11"/>
        <color theme="1"/>
        <rFont val="Calibri"/>
        <family val="2"/>
        <scheme val="minor"/>
      </rPr>
      <t xml:space="preserve"> (9), 1618.</t>
    </r>
  </si>
  <si>
    <r>
      <t xml:space="preserve">Shorees, B.; Atkinson, R.; Arey, J. </t>
    </r>
    <r>
      <rPr>
        <i/>
        <sz val="11"/>
        <color theme="1"/>
        <rFont val="Calibri"/>
        <family val="2"/>
        <scheme val="minor"/>
      </rPr>
      <t>Int. J. Chem. Kinet.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 xml:space="preserve"> (10), 897.</t>
    </r>
  </si>
  <si>
    <r>
      <t xml:space="preserve">Bale, C.; Canosa-Mas, C.; Flugge, M.; Wayne, R. </t>
    </r>
    <r>
      <rPr>
        <i/>
        <sz val="11"/>
        <color theme="1"/>
        <rFont val="Calibri"/>
        <family val="2"/>
        <scheme val="minor"/>
      </rPr>
      <t>Phys. Chem. Chem. Phys.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, 5821.</t>
    </r>
  </si>
  <si>
    <r>
      <t xml:space="preserve">Lewin, A. G.; Johnson, D.; Price, D. W.; Marston, G. </t>
    </r>
    <r>
      <rPr>
        <i/>
        <sz val="11"/>
        <color theme="1"/>
        <rFont val="Calibri"/>
        <family val="2"/>
        <scheme val="minor"/>
      </rPr>
      <t>Phys. Chem. Chem. Phys.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(7), 1253.</t>
    </r>
  </si>
  <si>
    <r>
      <t xml:space="preserve">Adeniji, S. A.; Kerr, J. A.; Williams, M. R. </t>
    </r>
    <r>
      <rPr>
        <i/>
        <sz val="11"/>
        <color theme="1"/>
        <rFont val="Calibri"/>
        <family val="2"/>
        <scheme val="minor"/>
      </rPr>
      <t>Int. J. Chem. Kinet.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1981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 xml:space="preserve"> (2), 209.</t>
    </r>
  </si>
  <si>
    <r>
      <t xml:space="preserve">Alwe, H. D.; Sharma, A.; Walavalkar, M. P.; Dhanya, S.; Naik, P. D.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2015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119</t>
    </r>
    <r>
      <rPr>
        <sz val="11"/>
        <color theme="1"/>
        <rFont val="Calibri"/>
        <family val="2"/>
        <scheme val="minor"/>
      </rPr>
      <t xml:space="preserve"> (12), 2793.</t>
    </r>
  </si>
  <si>
    <r>
      <t xml:space="preserve">Martin, P.; Tuazon, E. C.; Aschmann, S. M.; Arey, J.; Atkinson, R.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106</t>
    </r>
    <r>
      <rPr>
        <sz val="11"/>
        <color theme="1"/>
        <rFont val="Calibri"/>
        <family val="2"/>
        <scheme val="minor"/>
      </rPr>
      <t xml:space="preserve"> (47), 11492.</t>
    </r>
  </si>
  <si>
    <r>
      <t xml:space="preserve">Parker, J.; Espada-Jallad, C. </t>
    </r>
    <r>
      <rPr>
        <i/>
        <sz val="11"/>
        <color theme="1"/>
        <rFont val="Calibri"/>
        <family val="2"/>
        <scheme val="minor"/>
      </rPr>
      <t>J. Atmos. Chem.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2009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113</t>
    </r>
    <r>
      <rPr>
        <sz val="11"/>
        <color theme="1"/>
        <rFont val="Calibri"/>
        <family val="2"/>
        <scheme val="minor"/>
      </rPr>
      <t xml:space="preserve"> (36), 9814.</t>
    </r>
  </si>
  <si>
    <r>
      <t xml:space="preserve">Atkinson, R. </t>
    </r>
    <r>
      <rPr>
        <i/>
        <sz val="11"/>
        <color theme="1"/>
        <rFont val="Calibri"/>
        <family val="2"/>
        <scheme val="minor"/>
      </rPr>
      <t>Journal of Physical and Chemical Reference Data</t>
    </r>
    <r>
      <rPr>
        <sz val="11"/>
        <color theme="1"/>
        <rFont val="Calibri"/>
        <family val="2"/>
        <scheme val="minor"/>
      </rPr>
      <t>. 1991, pp 459–507.</t>
    </r>
  </si>
  <si>
    <r>
      <t xml:space="preserve">Cabañas, B.; Salgado, S.; Martín, P.; Baeza, M. T.; Martínez, E.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105</t>
    </r>
    <r>
      <rPr>
        <sz val="11"/>
        <color theme="1"/>
        <rFont val="Calibri"/>
        <family val="2"/>
        <scheme val="minor"/>
      </rPr>
      <t xml:space="preserve"> (18), 4440.</t>
    </r>
  </si>
  <si>
    <r>
      <t xml:space="preserve">Stewart, D. J.; Almabrok, S. H.; Lockhart, J. P.; Mohamed, O. M.; Nutt, D. R.; Pfrang, C.; Marston, G. </t>
    </r>
    <r>
      <rPr>
        <i/>
        <sz val="11"/>
        <color theme="1"/>
        <rFont val="Calibri"/>
        <family val="2"/>
        <scheme val="minor"/>
      </rPr>
      <t>Atmos. Environ.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2013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70</t>
    </r>
    <r>
      <rPr>
        <sz val="11"/>
        <color theme="1"/>
        <rFont val="Calibri"/>
        <family val="2"/>
        <scheme val="minor"/>
      </rPr>
      <t>, 227.</t>
    </r>
  </si>
  <si>
    <r>
      <t xml:space="preserve">Mason, S. A.; Arey, J.; Atkinson, R.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2009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113</t>
    </r>
    <r>
      <rPr>
        <sz val="11"/>
        <color theme="1"/>
        <rFont val="Calibri"/>
        <family val="2"/>
        <scheme val="minor"/>
      </rPr>
      <t xml:space="preserve"> (19), 5649.</t>
    </r>
  </si>
  <si>
    <r>
      <t xml:space="preserve">Kind, I.; Berndt, T.; Böge, O. </t>
    </r>
    <r>
      <rPr>
        <i/>
        <sz val="11"/>
        <color theme="1"/>
        <rFont val="Calibri"/>
        <family val="2"/>
        <scheme val="minor"/>
      </rPr>
      <t>Chem. Phys. Lett.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1998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288</t>
    </r>
    <r>
      <rPr>
        <sz val="11"/>
        <color theme="1"/>
        <rFont val="Calibri"/>
        <family val="2"/>
        <scheme val="minor"/>
      </rPr>
      <t xml:space="preserve"> (1), 111.</t>
    </r>
  </si>
  <si>
    <r>
      <t xml:space="preserve">Zhang, H.; Yang, B.; Wang, Y.; Shu, J.; Zhang, P.; Ma, P.; Li, Z.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2016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120</t>
    </r>
    <r>
      <rPr>
        <sz val="11"/>
        <color theme="1"/>
        <rFont val="Calibri"/>
        <family val="2"/>
        <scheme val="minor"/>
      </rPr>
      <t xml:space="preserve"> (8), 1213.</t>
    </r>
  </si>
  <si>
    <r>
      <t xml:space="preserve">Canosa-Mas, C. E.; King, M. D.; McDonnell, L.; Wayne, R. P. </t>
    </r>
    <r>
      <rPr>
        <i/>
        <sz val="11"/>
        <color theme="1"/>
        <rFont val="Calibri"/>
        <family val="2"/>
        <scheme val="minor"/>
      </rPr>
      <t>Phys. Chem. Chem. Phys.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1999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(11), 2681.</t>
    </r>
  </si>
  <si>
    <r>
      <t xml:space="preserve">Benter, T.; Becker, E.; Wille, U.; Schindler, R. N.; Canosa-Mas, C. E.; Smith, S. J.; Waygood, S. J.; Wayne, R. P. </t>
    </r>
    <r>
      <rPr>
        <i/>
        <sz val="11"/>
        <color theme="1"/>
        <rFont val="Calibri"/>
        <family val="2"/>
        <scheme val="minor"/>
      </rPr>
      <t>J. Chem. Soc. Faraday Trans.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 xml:space="preserve"> (14), 2141.</t>
    </r>
  </si>
  <si>
    <r>
      <t xml:space="preserve">Ellermann, T.; Nielsen, O. J.; Skov, H. </t>
    </r>
    <r>
      <rPr>
        <i/>
        <sz val="11"/>
        <color theme="1"/>
        <rFont val="Calibri"/>
        <family val="2"/>
        <scheme val="minor"/>
      </rPr>
      <t>Chem. Phys. Lett.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200</t>
    </r>
    <r>
      <rPr>
        <sz val="11"/>
        <color theme="1"/>
        <rFont val="Calibri"/>
        <family val="2"/>
        <scheme val="minor"/>
      </rPr>
      <t xml:space="preserve"> (3), 224.</t>
    </r>
  </si>
  <si>
    <r>
      <t xml:space="preserve">Atkinson, R.; Baulch, D.; Cox, R.; Crowley, J. </t>
    </r>
    <r>
      <rPr>
        <i/>
        <sz val="11"/>
        <color theme="1"/>
        <rFont val="Calibri"/>
        <family val="2"/>
        <scheme val="minor"/>
      </rPr>
      <t>IUPAC Subcomm. Gas Kinet. Data Eval. Atmos. Chem.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2006</t>
    </r>
    <r>
      <rPr>
        <sz val="11"/>
        <color theme="1"/>
        <rFont val="Calibri"/>
        <family val="2"/>
        <scheme val="minor"/>
      </rPr>
      <t>, 1.</t>
    </r>
  </si>
  <si>
    <r>
      <t xml:space="preserve">Martínez, E.; Cabañas, B.; Aranda, A.; Martín, P.; Salgado, S. </t>
    </r>
    <r>
      <rPr>
        <i/>
        <sz val="11"/>
        <color theme="1"/>
        <rFont val="Calibri"/>
        <family val="2"/>
        <scheme val="minor"/>
      </rPr>
      <t>J. Atmos. Chem.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1999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33</t>
    </r>
    <r>
      <rPr>
        <sz val="11"/>
        <color theme="1"/>
        <rFont val="Calibri"/>
        <family val="2"/>
        <scheme val="minor"/>
      </rPr>
      <t xml:space="preserve"> (3), 265.</t>
    </r>
  </si>
  <si>
    <r>
      <t xml:space="preserve">Aschmann, S. M.; Arey, J.; Atkinson, R.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2000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104</t>
    </r>
    <r>
      <rPr>
        <sz val="11"/>
        <color theme="1"/>
        <rFont val="Calibri"/>
        <family val="2"/>
        <scheme val="minor"/>
      </rPr>
      <t xml:space="preserve"> (17), 3998.</t>
    </r>
  </si>
  <si>
    <r>
      <t xml:space="preserve">Chew, A. a.; Atkinson, R.; Aschmann, S. M. </t>
    </r>
    <r>
      <rPr>
        <i/>
        <sz val="11"/>
        <color theme="1"/>
        <rFont val="Calibri"/>
        <family val="2"/>
        <scheme val="minor"/>
      </rPr>
      <t>J. Chem. Soc. Faraday Trans.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1998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94</t>
    </r>
    <r>
      <rPr>
        <sz val="11"/>
        <color theme="1"/>
        <rFont val="Calibri"/>
        <family val="2"/>
        <scheme val="minor"/>
      </rPr>
      <t xml:space="preserve"> (8), 1083.</t>
    </r>
  </si>
  <si>
    <r>
      <t xml:space="preserve">Renbaum-Wolff, L.; Smith, G. D.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116</t>
    </r>
    <r>
      <rPr>
        <sz val="11"/>
        <color theme="1"/>
        <rFont val="Calibri"/>
        <family val="2"/>
        <scheme val="minor"/>
      </rPr>
      <t xml:space="preserve"> (25), 6664.</t>
    </r>
  </si>
  <si>
    <r>
      <t xml:space="preserve">Canosa-Mas, C.; Smith, S. J.; Toby, S.; Wayne, R. P. </t>
    </r>
    <r>
      <rPr>
        <i/>
        <sz val="11"/>
        <color theme="1"/>
        <rFont val="Calibri"/>
        <family val="2"/>
        <scheme val="minor"/>
      </rPr>
      <t>J. Chem. Soc. Faraday Trans. 2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1988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84</t>
    </r>
    <r>
      <rPr>
        <sz val="11"/>
        <color theme="1"/>
        <rFont val="Calibri"/>
        <family val="2"/>
        <scheme val="minor"/>
      </rPr>
      <t xml:space="preserve"> (3), 263.</t>
    </r>
  </si>
  <si>
    <r>
      <t xml:space="preserve">Kind, I.; Berndt, T.; Boge, O.; Rolle, W. </t>
    </r>
    <r>
      <rPr>
        <i/>
        <sz val="11"/>
        <color theme="1"/>
        <rFont val="Calibri"/>
        <family val="2"/>
        <scheme val="minor"/>
      </rPr>
      <t>Chem. Phys. Lett.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1996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256</t>
    </r>
    <r>
      <rPr>
        <sz val="11"/>
        <color theme="1"/>
        <rFont val="Calibri"/>
        <family val="2"/>
        <scheme val="minor"/>
      </rPr>
      <t xml:space="preserve"> (6), 679.</t>
    </r>
  </si>
  <si>
    <r>
      <t xml:space="preserve">Matsumoto, J. </t>
    </r>
    <r>
      <rPr>
        <i/>
        <sz val="11"/>
        <color theme="1"/>
        <rFont val="Calibri"/>
        <family val="2"/>
        <scheme val="minor"/>
      </rPr>
      <t>Chem. Lett.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 xml:space="preserve"> (6), 582.</t>
    </r>
  </si>
  <si>
    <r>
      <t xml:space="preserve">Bierbach, A.; Barnes, I.; Becker, K. H. </t>
    </r>
    <r>
      <rPr>
        <i/>
        <sz val="11"/>
        <color theme="1"/>
        <rFont val="Calibri"/>
        <family val="2"/>
        <scheme val="minor"/>
      </rPr>
      <t>Atmos. Environ. Part A. Gen. Top.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 xml:space="preserve"> (5), 813.</t>
    </r>
  </si>
  <si>
    <r>
      <t xml:space="preserve">Dillon, T. J.; Tucceri, M. E.; Dulitz, K.; Horowitz, A.; Vereecken, L.; Crowley, J. N.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116</t>
    </r>
    <r>
      <rPr>
        <sz val="11"/>
        <color theme="1"/>
        <rFont val="Calibri"/>
        <family val="2"/>
        <scheme val="minor"/>
      </rPr>
      <t xml:space="preserve"> (24), 6051.</t>
    </r>
  </si>
  <si>
    <r>
      <t xml:space="preserve">Colmenar, I.; Caba√±as, B.; Martinez, E.; Salgado, M. S.; Martin, P. </t>
    </r>
    <r>
      <rPr>
        <i/>
        <sz val="11"/>
        <color theme="1"/>
        <rFont val="Calibri"/>
        <family val="2"/>
        <scheme val="minor"/>
      </rPr>
      <t>Atmos. Environ.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54</t>
    </r>
    <r>
      <rPr>
        <sz val="11"/>
        <color theme="1"/>
        <rFont val="Calibri"/>
        <family val="2"/>
        <scheme val="minor"/>
      </rPr>
      <t xml:space="preserve"> (0), 177.</t>
    </r>
  </si>
  <si>
    <r>
      <t xml:space="preserve">Andersen, C.; Nielsen, O. J.; Østerstrøm, F. F.; Ausmeel, S.; Nilsson, E. J. K.; Sulbaek Andersen, M. P.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2016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120</t>
    </r>
    <r>
      <rPr>
        <sz val="11"/>
        <color theme="1"/>
        <rFont val="Calibri"/>
        <family val="2"/>
        <scheme val="minor"/>
      </rPr>
      <t xml:space="preserve"> (37), 7320.</t>
    </r>
  </si>
  <si>
    <r>
      <t xml:space="preserve">Lauraguais, A.; El Zein, A.; Coeur, C.; Obeid, E.; Cassez, A.; Rayez, M.-T.; Rayez, J.-C.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2016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120</t>
    </r>
    <r>
      <rPr>
        <sz val="11"/>
        <color theme="1"/>
        <rFont val="Calibri"/>
        <family val="2"/>
        <scheme val="minor"/>
      </rPr>
      <t xml:space="preserve"> (17), 2691.</t>
    </r>
  </si>
  <si>
    <r>
      <t xml:space="preserve">El Zein, A.; Coeur, C.; Obeid, E.; Lauraguais, A.; Fagniez, T.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2015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119</t>
    </r>
    <r>
      <rPr>
        <sz val="11"/>
        <color theme="1"/>
        <rFont val="Calibri"/>
        <family val="2"/>
        <scheme val="minor"/>
      </rPr>
      <t xml:space="preserve"> (26), 6759.</t>
    </r>
  </si>
  <si>
    <r>
      <t xml:space="preserve">Coeur-Tourneur, C.; Cassez, A.; Wenger, J. C.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2010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114</t>
    </r>
    <r>
      <rPr>
        <sz val="11"/>
        <color theme="1"/>
        <rFont val="Calibri"/>
        <family val="2"/>
        <scheme val="minor"/>
      </rPr>
      <t xml:space="preserve"> (43), 11645.</t>
    </r>
  </si>
  <si>
    <r>
      <t xml:space="preserve">Lauraguais, A.; Bejan, I.; Barnes, I.; Wiesen, P.; Coeur, C.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2015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119</t>
    </r>
    <r>
      <rPr>
        <sz val="11"/>
        <color theme="1"/>
        <rFont val="Calibri"/>
        <family val="2"/>
        <scheme val="minor"/>
      </rPr>
      <t xml:space="preserve"> (24), 6179.</t>
    </r>
  </si>
  <si>
    <r>
      <t xml:space="preserve">El Dib, G.; Chakir, A. </t>
    </r>
    <r>
      <rPr>
        <i/>
        <sz val="11"/>
        <color theme="1"/>
        <rFont val="Calibri"/>
        <family val="2"/>
        <scheme val="minor"/>
      </rPr>
      <t>Atmos. Environ.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2007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41</t>
    </r>
    <r>
      <rPr>
        <sz val="11"/>
        <color theme="1"/>
        <rFont val="Calibri"/>
        <family val="2"/>
        <scheme val="minor"/>
      </rPr>
      <t xml:space="preserve"> (28), 5887.</t>
    </r>
  </si>
  <si>
    <r>
      <t xml:space="preserve">Nielsen, C. J.; Herrmann, H.; Weller, C. </t>
    </r>
    <r>
      <rPr>
        <i/>
        <sz val="11"/>
        <color theme="1"/>
        <rFont val="Calibri"/>
        <family val="2"/>
        <scheme val="minor"/>
      </rPr>
      <t>Chem. Soc. Rev.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41</t>
    </r>
    <r>
      <rPr>
        <sz val="11"/>
        <color theme="1"/>
        <rFont val="Calibri"/>
        <family val="2"/>
        <scheme val="minor"/>
      </rPr>
      <t xml:space="preserve"> (19), 6684.</t>
    </r>
  </si>
  <si>
    <r>
      <t xml:space="preserve">Picquet-Varrault, B.; Scarfogliero, M.; Doussin, J.-F. </t>
    </r>
    <r>
      <rPr>
        <i/>
        <sz val="11"/>
        <color theme="1"/>
        <rFont val="Calibri"/>
        <family val="2"/>
        <scheme val="minor"/>
      </rPr>
      <t>Environ. Sci. Technol.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2010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44</t>
    </r>
    <r>
      <rPr>
        <sz val="11"/>
        <color theme="1"/>
        <rFont val="Calibri"/>
        <family val="2"/>
        <scheme val="minor"/>
      </rPr>
      <t xml:space="preserve"> (12), 4615.</t>
    </r>
  </si>
  <si>
    <r>
      <t xml:space="preserve">Canosa-Mas, C. E.; Flugge, M. L.; King, M. D.; Wayne, R. P. </t>
    </r>
    <r>
      <rPr>
        <i/>
        <sz val="11"/>
        <color theme="1"/>
        <rFont val="Calibri"/>
        <family val="2"/>
        <scheme val="minor"/>
      </rPr>
      <t>Phys. Chem. Chem. Phys.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2005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 xml:space="preserve"> (4), 643.</t>
    </r>
  </si>
  <si>
    <r>
      <t xml:space="preserve">Wang, K.; Ge, M.; Wang, W. </t>
    </r>
    <r>
      <rPr>
        <i/>
        <sz val="11"/>
        <color theme="1"/>
        <rFont val="Calibri"/>
        <family val="2"/>
        <scheme val="minor"/>
      </rPr>
      <t>Atmos. Environ.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2010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44</t>
    </r>
    <r>
      <rPr>
        <sz val="11"/>
        <color theme="1"/>
        <rFont val="Calibri"/>
        <family val="2"/>
        <scheme val="minor"/>
      </rPr>
      <t xml:space="preserve"> (15), 1847.</t>
    </r>
  </si>
  <si>
    <r>
      <t xml:space="preserve">Atkinson, R.; Arey, J. </t>
    </r>
    <r>
      <rPr>
        <i/>
        <sz val="11"/>
        <color theme="1"/>
        <rFont val="Calibri"/>
        <family val="2"/>
        <scheme val="minor"/>
      </rPr>
      <t>Chem. Rev.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2003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103</t>
    </r>
    <r>
      <rPr>
        <sz val="11"/>
        <color theme="1"/>
        <rFont val="Calibri"/>
        <family val="2"/>
        <scheme val="minor"/>
      </rPr>
      <t xml:space="preserve"> (3), 4605.</t>
    </r>
  </si>
  <si>
    <r>
      <t xml:space="preserve">Corchnoy, S. B.; Atkinson, R. </t>
    </r>
    <r>
      <rPr>
        <i/>
        <sz val="11"/>
        <color theme="1"/>
        <rFont val="Calibri"/>
        <family val="2"/>
        <scheme val="minor"/>
      </rPr>
      <t>Environ. Sci. Technol.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1990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24</t>
    </r>
    <r>
      <rPr>
        <sz val="11"/>
        <color theme="1"/>
        <rFont val="Calibri"/>
        <family val="2"/>
        <scheme val="minor"/>
      </rPr>
      <t xml:space="preserve"> (10), 1497.</t>
    </r>
  </si>
  <si>
    <r>
      <t xml:space="preserve">Atkinson, R.; Baulch, D. L.; Cox, R. A.; Crowley, J. N.; Hampson, R. F.; Hynes, R. G.; Jenkin, M. E.; Rossi, M. J.; Troe, J. </t>
    </r>
    <r>
      <rPr>
        <i/>
        <sz val="11"/>
        <color theme="1"/>
        <rFont val="Calibri"/>
        <family val="2"/>
        <scheme val="minor"/>
      </rPr>
      <t>Atmos. Chem. Phys. Discuss.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2004</t>
    </r>
    <r>
      <rPr>
        <sz val="11"/>
        <color theme="1"/>
        <rFont val="Calibri"/>
        <family val="2"/>
        <scheme val="minor"/>
      </rPr>
      <t>, No. 4, 1461.</t>
    </r>
  </si>
  <si>
    <r>
      <t xml:space="preserve">Langer, S.; Ljungström, E. and Wängberg, I. </t>
    </r>
    <r>
      <rPr>
        <i/>
        <sz val="11"/>
        <color theme="1"/>
        <rFont val="Calibri"/>
        <family val="2"/>
        <scheme val="minor"/>
      </rPr>
      <t>J. Chem. Soc., Faraday Trans.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1993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89</t>
    </r>
    <r>
      <rPr>
        <sz val="11"/>
        <color theme="1"/>
        <rFont val="Calibri"/>
        <family val="2"/>
        <scheme val="minor"/>
      </rPr>
      <t xml:space="preserve"> (3), 425.</t>
    </r>
  </si>
  <si>
    <r>
      <t xml:space="preserve">Kwok, E. C.; Atkinson, R.; Arey, J. </t>
    </r>
    <r>
      <rPr>
        <i/>
        <sz val="11"/>
        <color theme="1"/>
        <rFont val="Calibri"/>
        <family val="2"/>
        <scheme val="minor"/>
      </rPr>
      <t>Int. J. Chem. Kinet.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1997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29</t>
    </r>
    <r>
      <rPr>
        <sz val="11"/>
        <color theme="1"/>
        <rFont val="Calibri"/>
        <family val="2"/>
        <scheme val="minor"/>
      </rPr>
      <t xml:space="preserve"> (4), 299.</t>
    </r>
  </si>
  <si>
    <r>
      <t xml:space="preserve">Wallington, T. J.; Japar, S. M. </t>
    </r>
    <r>
      <rPr>
        <i/>
        <sz val="11"/>
        <color theme="1"/>
        <rFont val="Calibri"/>
        <family val="2"/>
        <scheme val="minor"/>
      </rPr>
      <t>J. Atmos. Chem.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1989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 xml:space="preserve"> (4), 399.</t>
    </r>
  </si>
  <si>
    <r>
      <t xml:space="preserve">Cabañas, B.; Martín, P.; Salgado, S.; Baeza, M. T.; Albaladejo, J.; Martínez, E. </t>
    </r>
    <r>
      <rPr>
        <i/>
        <sz val="11"/>
        <color theme="1"/>
        <rFont val="Calibri"/>
        <family val="2"/>
        <scheme val="minor"/>
      </rPr>
      <t>Int. J. Chem. Kinet.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2003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 xml:space="preserve"> (7), 286.</t>
    </r>
  </si>
  <si>
    <r>
      <t xml:space="preserve">Clifford, G. M.; Thüner, L. P.; Wenger, J. C.; Shallcross, D. E. </t>
    </r>
    <r>
      <rPr>
        <i/>
        <sz val="11"/>
        <color theme="1"/>
        <rFont val="Calibri"/>
        <family val="2"/>
        <scheme val="minor"/>
      </rPr>
      <t>J. Photochem. Photobiol. A Chem.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2005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 xml:space="preserve"> (1–3 SPEC. ISS.), 172.</t>
    </r>
  </si>
  <si>
    <r>
      <t xml:space="preserve">Cantrell, C. A.; Davidson, J. A.; Shetter, R. E.; Anderson, B. A.; Calvert, J. G. </t>
    </r>
    <r>
      <rPr>
        <i/>
        <sz val="11"/>
        <color theme="1"/>
        <rFont val="Calibri"/>
        <family val="2"/>
        <scheme val="minor"/>
      </rPr>
      <t>J. Phys. Chem.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1987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91</t>
    </r>
    <r>
      <rPr>
        <sz val="11"/>
        <color theme="1"/>
        <rFont val="Calibri"/>
        <family val="2"/>
        <scheme val="minor"/>
      </rPr>
      <t xml:space="preserve"> (6), 6017.</t>
    </r>
  </si>
  <si>
    <r>
      <t xml:space="preserve">Berndt, T.; Böge, O.; Rolle, W. </t>
    </r>
    <r>
      <rPr>
        <i/>
        <sz val="11"/>
        <color theme="1"/>
        <rFont val="Calibri"/>
        <family val="2"/>
        <scheme val="minor"/>
      </rPr>
      <t>Environ. Sci. Technol.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1997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31</t>
    </r>
    <r>
      <rPr>
        <sz val="11"/>
        <color theme="1"/>
        <rFont val="Calibri"/>
        <family val="2"/>
        <scheme val="minor"/>
      </rPr>
      <t xml:space="preserve"> (4), 1157.</t>
    </r>
  </si>
  <si>
    <r>
      <t xml:space="preserve">Martinez, E.; Cabanas, B.; Aranda, A.; Albaladejo, J.; Wayne, R. P. </t>
    </r>
    <r>
      <rPr>
        <i/>
        <sz val="11"/>
        <color theme="1"/>
        <rFont val="Calibri"/>
        <family val="2"/>
        <scheme val="minor"/>
      </rPr>
      <t>J. Chem. Soc. Trans.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1997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93</t>
    </r>
    <r>
      <rPr>
        <sz val="11"/>
        <color theme="1"/>
        <rFont val="Calibri"/>
        <family val="2"/>
        <scheme val="minor"/>
      </rPr>
      <t xml:space="preserve"> (11), 2043.</t>
    </r>
  </si>
  <si>
    <r>
      <t xml:space="preserve">Cabañas, B.; Baeza, M. T.; Salgado, S.; Martín, P.; Taccone, R.; Martínez, E.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2004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108</t>
    </r>
    <r>
      <rPr>
        <sz val="11"/>
        <color theme="1"/>
        <rFont val="Calibri"/>
        <family val="2"/>
        <scheme val="minor"/>
      </rPr>
      <t xml:space="preserve"> (49), 10818.</t>
    </r>
  </si>
  <si>
    <r>
      <t xml:space="preserve">Le Person, A.; Eyglunent, G.; Daële, V.; Mellouki, A.; Mu, Y. </t>
    </r>
    <r>
      <rPr>
        <i/>
        <sz val="11"/>
        <color theme="1"/>
        <rFont val="Calibri"/>
        <family val="2"/>
        <scheme val="minor"/>
      </rPr>
      <t>J. Photochem. Photobiol. A Chem.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2008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195</t>
    </r>
    <r>
      <rPr>
        <sz val="11"/>
        <color theme="1"/>
        <rFont val="Calibri"/>
        <family val="2"/>
        <scheme val="minor"/>
      </rPr>
      <t xml:space="preserve"> (1), 54.</t>
    </r>
  </si>
  <si>
    <r>
      <t xml:space="preserve">Alvarado, A.; Atkinson, R.; Arey, J. </t>
    </r>
    <r>
      <rPr>
        <i/>
        <sz val="11"/>
        <color theme="1"/>
        <rFont val="Calibri"/>
        <family val="2"/>
        <scheme val="minor"/>
      </rPr>
      <t>Int. J. Chem. Kinet.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1996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28</t>
    </r>
    <r>
      <rPr>
        <sz val="11"/>
        <color theme="1"/>
        <rFont val="Calibri"/>
        <family val="2"/>
        <scheme val="minor"/>
      </rPr>
      <t xml:space="preserve"> (12), 905.</t>
    </r>
  </si>
  <si>
    <r>
      <t xml:space="preserve">Tapia, A.; Villanueva, F.; Salgado, M. S.; Cabañas, B.; Martínez, E.; Martín, P. </t>
    </r>
    <r>
      <rPr>
        <i/>
        <sz val="11"/>
        <color theme="1"/>
        <rFont val="Calibri"/>
        <family val="2"/>
        <scheme val="minor"/>
      </rPr>
      <t>Atmos. Chem. Phys.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 xml:space="preserve"> (7), 3227.</t>
    </r>
  </si>
  <si>
    <r>
      <t xml:space="preserve">Bierbach, A.; Barnes, I.; Becker, K. H. </t>
    </r>
    <r>
      <rPr>
        <i/>
        <sz val="11"/>
        <color theme="1"/>
        <rFont val="Calibri"/>
        <family val="2"/>
        <scheme val="minor"/>
      </rPr>
      <t>Atmos. Environ.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1995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29</t>
    </r>
    <r>
      <rPr>
        <sz val="11"/>
        <color theme="1"/>
        <rFont val="Calibri"/>
        <family val="2"/>
        <scheme val="minor"/>
      </rPr>
      <t xml:space="preserve"> (19), 2651.</t>
    </r>
  </si>
  <si>
    <r>
      <t xml:space="preserve">Atkinson, R.; Arey, J. </t>
    </r>
    <r>
      <rPr>
        <i/>
        <sz val="11"/>
        <color theme="1"/>
        <rFont val="Calibri"/>
        <family val="2"/>
        <scheme val="minor"/>
      </rPr>
      <t>Polycycl. Aromat. Compd.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2007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27</t>
    </r>
    <r>
      <rPr>
        <sz val="11"/>
        <color theme="1"/>
        <rFont val="Calibri"/>
        <family val="2"/>
        <scheme val="minor"/>
      </rPr>
      <t xml:space="preserve"> (1), 15.</t>
    </r>
  </si>
  <si>
    <r>
      <t xml:space="preserve">Bernard, F.; Magneron, I.; Eyglunent, G.; Daële, V.; Wallington, T. J.; Hurley, M. D.; Mellouki, A. </t>
    </r>
    <r>
      <rPr>
        <i/>
        <sz val="11"/>
        <color theme="1"/>
        <rFont val="Calibri"/>
        <family val="2"/>
        <scheme val="minor"/>
      </rPr>
      <t>Environ. Sci. Technol.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2013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47</t>
    </r>
    <r>
      <rPr>
        <sz val="11"/>
        <color theme="1"/>
        <rFont val="Calibri"/>
        <family val="2"/>
        <scheme val="minor"/>
      </rPr>
      <t xml:space="preserve"> (7), 3182.</t>
    </r>
  </si>
  <si>
    <r>
      <t xml:space="preserve">Noda, J.; Holm, C.; Nyman, G.; Langer, S.; Ljungstrom, E. </t>
    </r>
    <r>
      <rPr>
        <i/>
        <sz val="11"/>
        <color theme="1"/>
        <rFont val="Calibri"/>
        <family val="2"/>
        <scheme val="minor"/>
      </rPr>
      <t>Int. J. Chem. Kinet.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2003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 xml:space="preserve"> (3), 120.</t>
    </r>
  </si>
  <si>
    <r>
      <t xml:space="preserve">Glasius, M.; Calogirou, A.; Jensen, N. R.; Hjorth, J.; Nielsen, C. J. </t>
    </r>
    <r>
      <rPr>
        <i/>
        <sz val="11"/>
        <color theme="1"/>
        <rFont val="Calibri"/>
        <family val="2"/>
        <scheme val="minor"/>
      </rPr>
      <t>Int. J. Chem. Kinet.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1996</t>
    </r>
    <r>
      <rPr>
        <sz val="11"/>
        <color theme="1"/>
        <rFont val="Calibri"/>
        <family val="2"/>
        <scheme val="minor"/>
      </rPr>
      <t>.</t>
    </r>
  </si>
  <si>
    <r>
      <t xml:space="preserve">Rudich, Y.; Talukdar, R. K.; Fox, R. W.; Ravishankara,  a. R. </t>
    </r>
    <r>
      <rPr>
        <i/>
        <sz val="11"/>
        <color theme="1"/>
        <rFont val="Calibri"/>
        <family val="2"/>
        <scheme val="minor"/>
      </rPr>
      <t>J. Phys. Chem.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1996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100</t>
    </r>
    <r>
      <rPr>
        <sz val="11"/>
        <color theme="1"/>
        <rFont val="Calibri"/>
        <family val="2"/>
        <scheme val="minor"/>
      </rPr>
      <t xml:space="preserve"> (13), 5374.</t>
    </r>
  </si>
  <si>
    <r>
      <t xml:space="preserve">Thüner, L. P.; Bardini, P.; Rea, G. J.; Wenger, J. C. </t>
    </r>
    <r>
      <rPr>
        <i/>
        <sz val="11"/>
        <color theme="1"/>
        <rFont val="Calibri"/>
        <family val="2"/>
        <scheme val="minor"/>
      </rPr>
      <t>J. Phys. Chem.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2004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108</t>
    </r>
    <r>
      <rPr>
        <sz val="11"/>
        <color theme="1"/>
        <rFont val="Calibri"/>
        <family val="2"/>
        <scheme val="minor"/>
      </rPr>
      <t xml:space="preserve"> (50), 11019.</t>
    </r>
  </si>
  <si>
    <t>Rate is an average of all monoterpenes. Review the monoterpenes tab</t>
  </si>
  <si>
    <r>
      <t xml:space="preserve">Phousongphouang, P. T.; Arey, J. </t>
    </r>
    <r>
      <rPr>
        <i/>
        <sz val="11"/>
        <color theme="1"/>
        <rFont val="Calibri"/>
        <family val="2"/>
        <scheme val="minor"/>
      </rPr>
      <t>Environ. Sci. Technol.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 xml:space="preserve"> (9), 1947.</t>
    </r>
  </si>
  <si>
    <t>1 = in the MCM</t>
  </si>
  <si>
    <t>0.75 = in MCM, but NO3 not included</t>
  </si>
  <si>
    <t>0.25 = calculated using an SAR</t>
  </si>
  <si>
    <t>0 = Using a published rate coefficient</t>
  </si>
  <si>
    <t xml:space="preserve">These are simplified chemical names. If it is in the MCM, it will be under this name. </t>
  </si>
  <si>
    <t>0.5 = a published mechanism was used outside the MCM</t>
  </si>
  <si>
    <t>Red text indicates multiple compounds at that mass</t>
  </si>
  <si>
    <t>Pond. Pine</t>
  </si>
  <si>
    <t>Rice Straw</t>
  </si>
  <si>
    <t>Bornylene</t>
  </si>
  <si>
    <t>Tricyclene</t>
  </si>
  <si>
    <t>a-thujene</t>
  </si>
  <si>
    <t>à-Pinene</t>
  </si>
  <si>
    <t>à-Fenchene</t>
  </si>
  <si>
    <t>Z-Ocimene</t>
  </si>
  <si>
    <t>(E)-Ocimene</t>
  </si>
  <si>
    <t>Total</t>
  </si>
  <si>
    <t>Average of known rates</t>
  </si>
  <si>
    <t>Positive Error</t>
  </si>
  <si>
    <t>Negative Error</t>
  </si>
  <si>
    <t>% of total monoterpene emissions</t>
  </si>
  <si>
    <t>Average</t>
  </si>
  <si>
    <t>α-terpinene</t>
  </si>
  <si>
    <t>β -Pinene</t>
  </si>
  <si>
    <t>β -pyronene</t>
  </si>
  <si>
    <t>β -Myrcene</t>
  </si>
  <si>
    <t>β -Phellandrene</t>
  </si>
  <si>
    <t>γ-terpinene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</si>
  <si>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O3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</si>
  <si>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OH</t>
    </r>
  </si>
  <si>
    <t>γ-pyronene</t>
  </si>
  <si>
    <t>Above is a list of the identified monoterpenes, and their fractional contribition to the total detected monoterpenes.</t>
  </si>
  <si>
    <t xml:space="preserve">The rate coefficients for "Other monoterpenes" is the average of all of the known rate coefficients for the detected monoterpenes. </t>
  </si>
  <si>
    <t>Signal fractions refer to compounds from Koss et al. only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</si>
  <si>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NO3</t>
    </r>
    <r>
      <rPr>
        <b/>
        <sz val="11"/>
        <color theme="1"/>
        <rFont val="Calibri"/>
        <family val="2"/>
        <scheme val="minor"/>
      </rPr>
      <t xml:space="preserve"> Source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</si>
  <si>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O3</t>
    </r>
    <r>
      <rPr>
        <b/>
        <sz val="11"/>
        <color theme="1"/>
        <rFont val="Calibri"/>
        <family val="2"/>
        <scheme val="minor"/>
      </rPr>
      <t xml:space="preserve"> Source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</si>
  <si>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OH</t>
    </r>
    <r>
      <rPr>
        <b/>
        <sz val="11"/>
        <color theme="1"/>
        <rFont val="Calibri"/>
        <family val="2"/>
        <scheme val="minor"/>
      </rPr>
      <t xml:space="preserve"> Source</t>
    </r>
  </si>
  <si>
    <t>Green text indicates that the isomer assignment  has little to no evidence in the enventory by Koss et 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</si>
</sst>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E+00"/>
    <numFmt numFmtId="167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2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5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E1CAF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rgb="FFB2B2B2"/>
      </bottom>
      <diagonal/>
    </border>
  </borders>
  <cellStyleXfs count="9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9" fontId="1" fillId="0" borderId="0" applyFont="0" applyFill="0" applyBorder="0" applyAlignment="0" applyProtection="0"/>
    <xf numFmtId="0" fontId="7" fillId="9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</cellStyleXfs>
  <cellXfs count="77">
    <xf numFmtId="0" fontId="0" fillId="0" borderId="0" xfId="0"/>
    <xf numFmtId="0" fontId="3" fillId="0" borderId="0" xfId="0" applyFont="1"/>
    <xf numFmtId="1" fontId="0" fillId="0" borderId="0" xfId="0" applyNumberFormat="1" applyFont="1" applyAlignment="1">
      <alignment horizontal="center" vertical="center"/>
    </xf>
    <xf numFmtId="11" fontId="2" fillId="0" borderId="0" xfId="0" applyNumberFormat="1" applyFont="1"/>
    <xf numFmtId="11" fontId="0" fillId="0" borderId="0" xfId="0" applyNumberFormat="1"/>
    <xf numFmtId="0" fontId="3" fillId="0" borderId="0" xfId="0" applyFont="1" applyBorder="1"/>
    <xf numFmtId="2" fontId="0" fillId="0" borderId="0" xfId="0" applyNumberFormat="1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0" fontId="4" fillId="0" borderId="0" xfId="0" applyFont="1"/>
    <xf numFmtId="0" fontId="5" fillId="0" borderId="0" xfId="0" applyFont="1" applyFill="1"/>
    <xf numFmtId="2" fontId="0" fillId="0" borderId="0" xfId="0" applyNumberFormat="1" applyFont="1" applyAlignment="1">
      <alignment horizontal="center" vertical="center"/>
    </xf>
    <xf numFmtId="0" fontId="3" fillId="0" borderId="0" xfId="0" applyFont="1" applyFill="1" applyAlignment="1"/>
    <xf numFmtId="164" fontId="0" fillId="0" borderId="0" xfId="0" applyNumberFormat="1"/>
    <xf numFmtId="165" fontId="0" fillId="0" borderId="0" xfId="0" applyNumberFormat="1"/>
    <xf numFmtId="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7" borderId="0" xfId="4" applyFont="1" applyFill="1"/>
    <xf numFmtId="2" fontId="2" fillId="0" borderId="0" xfId="0" applyNumberFormat="1" applyFont="1" applyAlignment="1">
      <alignment horizontal="center" vertical="center"/>
    </xf>
    <xf numFmtId="0" fontId="2" fillId="6" borderId="0" xfId="2" applyFont="1" applyFill="1"/>
    <xf numFmtId="11" fontId="2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164" fontId="0" fillId="0" borderId="2" xfId="0" applyNumberFormat="1" applyBorder="1"/>
    <xf numFmtId="0" fontId="3" fillId="8" borderId="0" xfId="0" applyFont="1" applyFill="1" applyBorder="1"/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2" fontId="0" fillId="0" borderId="0" xfId="0" applyNumberFormat="1" applyAlignment="1">
      <alignment horizontal="center"/>
    </xf>
    <xf numFmtId="9" fontId="0" fillId="0" borderId="0" xfId="5" applyFont="1" applyAlignment="1">
      <alignment horizontal="center"/>
    </xf>
    <xf numFmtId="2" fontId="0" fillId="0" borderId="0" xfId="5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0" xfId="0" applyAlignment="1"/>
    <xf numFmtId="1" fontId="0" fillId="0" borderId="0" xfId="0" applyNumberFormat="1" applyAlignment="1"/>
    <xf numFmtId="0" fontId="0" fillId="0" borderId="0" xfId="0" applyAlignment="1">
      <alignment horizontal="left" vertical="center" indent="4"/>
    </xf>
    <xf numFmtId="0" fontId="8" fillId="10" borderId="0" xfId="7"/>
    <xf numFmtId="0" fontId="0" fillId="12" borderId="0" xfId="0" applyFill="1"/>
    <xf numFmtId="0" fontId="9" fillId="11" borderId="0" xfId="8"/>
    <xf numFmtId="0" fontId="12" fillId="13" borderId="0" xfId="0" applyFont="1" applyFill="1"/>
    <xf numFmtId="0" fontId="7" fillId="9" borderId="0" xfId="6" applyAlignment="1">
      <alignment horizontal="center" vertical="center"/>
    </xf>
    <xf numFmtId="0" fontId="0" fillId="0" borderId="0" xfId="0" applyAlignment="1">
      <alignment wrapText="1"/>
    </xf>
    <xf numFmtId="0" fontId="11" fillId="12" borderId="0" xfId="0" applyFont="1" applyFill="1" applyAlignment="1"/>
    <xf numFmtId="0" fontId="9" fillId="11" borderId="0" xfId="8" applyAlignment="1"/>
    <xf numFmtId="0" fontId="12" fillId="13" borderId="0" xfId="0" applyFont="1" applyFill="1" applyAlignment="1"/>
    <xf numFmtId="0" fontId="8" fillId="10" borderId="0" xfId="7" applyAlignment="1"/>
    <xf numFmtId="0" fontId="13" fillId="0" borderId="0" xfId="0" applyFont="1"/>
    <xf numFmtId="0" fontId="14" fillId="2" borderId="1" xfId="1" applyFont="1" applyAlignment="1">
      <alignment horizontal="center" vertical="center"/>
    </xf>
    <xf numFmtId="167" fontId="0" fillId="0" borderId="0" xfId="5" applyNumberFormat="1" applyFont="1"/>
    <xf numFmtId="11" fontId="9" fillId="11" borderId="0" xfId="8" applyNumberFormat="1"/>
    <xf numFmtId="11" fontId="0" fillId="0" borderId="0" xfId="0" applyNumberFormat="1" applyAlignment="1"/>
    <xf numFmtId="0" fontId="0" fillId="0" borderId="0" xfId="0" applyFont="1"/>
    <xf numFmtId="167" fontId="0" fillId="2" borderId="1" xfId="1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" fontId="2" fillId="0" borderId="0" xfId="0" quotePrefix="1" applyNumberFormat="1" applyFont="1" applyAlignment="1">
      <alignment horizontal="center" vertical="center"/>
    </xf>
    <xf numFmtId="164" fontId="0" fillId="0" borderId="0" xfId="0" applyNumberFormat="1" applyFont="1"/>
    <xf numFmtId="164" fontId="0" fillId="0" borderId="0" xfId="0" applyNumberFormat="1" applyFont="1" applyFill="1" applyAlignment="1">
      <alignment horizontal="center" vertical="center"/>
    </xf>
    <xf numFmtId="11" fontId="0" fillId="0" borderId="0" xfId="0" applyNumberFormat="1" applyFont="1"/>
    <xf numFmtId="11" fontId="0" fillId="0" borderId="2" xfId="0" applyNumberFormat="1" applyFont="1" applyBorder="1"/>
    <xf numFmtId="0" fontId="15" fillId="0" borderId="0" xfId="0" applyFont="1"/>
    <xf numFmtId="9" fontId="2" fillId="0" borderId="0" xfId="0" applyNumberFormat="1" applyFont="1"/>
    <xf numFmtId="0" fontId="2" fillId="0" borderId="0" xfId="0" quotePrefix="1" applyFont="1"/>
    <xf numFmtId="1" fontId="2" fillId="0" borderId="2" xfId="0" quotePrefix="1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" fontId="2" fillId="4" borderId="0" xfId="3" quotePrefix="1" applyNumberFormat="1" applyFont="1" applyAlignment="1">
      <alignment horizontal="center" vertical="center"/>
    </xf>
    <xf numFmtId="1" fontId="2" fillId="2" borderId="1" xfId="1" quotePrefix="1" applyNumberFormat="1" applyFont="1" applyAlignment="1">
      <alignment horizontal="center" vertical="center"/>
    </xf>
    <xf numFmtId="0" fontId="2" fillId="2" borderId="1" xfId="1" applyFont="1"/>
    <xf numFmtId="0" fontId="0" fillId="0" borderId="0" xfId="0" applyAlignment="1">
      <alignment horizontal="center" wrapText="1"/>
    </xf>
    <xf numFmtId="0" fontId="14" fillId="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 wrapText="1"/>
    </xf>
    <xf numFmtId="0" fontId="16" fillId="0" borderId="0" xfId="0" applyFont="1" applyBorder="1"/>
  </cellXfs>
  <cellStyles count="9">
    <cellStyle name="20% - Accent1" xfId="2" builtinId="30"/>
    <cellStyle name="20% - Accent2" xfId="3" builtinId="34"/>
    <cellStyle name="20% - Accent6" xfId="4" builtinId="50"/>
    <cellStyle name="Bad" xfId="7" builtinId="27"/>
    <cellStyle name="Good" xfId="6" builtinId="26"/>
    <cellStyle name="Neutral" xfId="8" builtinId="28"/>
    <cellStyle name="Normal" xfId="0" builtinId="0"/>
    <cellStyle name="Note" xfId="1" builtinId="10"/>
    <cellStyle name="Percent" xfId="5" builtinId="5"/>
  </cellStyles>
  <dxfs count="10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8" tint="-0.24994659260841701"/>
      </font>
    </dxf>
  </dxfs>
  <tableStyles count="0" defaultTableStyle="TableStyleMedium2" defaultPivotStyle="PivotStyleLight16"/>
  <colors>
    <mruColors>
      <color rgb="FFE1C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11"/>
  <sheetViews>
    <sheetView tabSelected="1" topLeftCell="A220" zoomScaleNormal="100" workbookViewId="0">
      <pane xSplit="1" topLeftCell="N1" activePane="topRight" state="frozen"/>
      <selection pane="topRight" activeCell="X18" sqref="X18"/>
    </sheetView>
  </sheetViews>
  <sheetFormatPr defaultRowHeight="15" x14ac:dyDescent="0.25"/>
  <cols>
    <col min="1" max="1" width="29.7109375" style="1" customWidth="1"/>
    <col min="2" max="2" width="24.5703125" bestFit="1" customWidth="1"/>
    <col min="3" max="3" width="12.85546875" customWidth="1"/>
    <col min="4" max="4" width="11.28515625" bestFit="1" customWidth="1"/>
    <col min="5" max="5" width="11.7109375" bestFit="1" customWidth="1"/>
    <col min="6" max="6" width="15.85546875" bestFit="1" customWidth="1"/>
    <col min="7" max="7" width="17.28515625" bestFit="1" customWidth="1"/>
    <col min="8" max="8" width="9.5703125" bestFit="1" customWidth="1"/>
    <col min="9" max="9" width="7.5703125" bestFit="1" customWidth="1"/>
    <col min="10" max="10" width="9" bestFit="1" customWidth="1"/>
    <col min="11" max="11" width="8.85546875" style="59" bestFit="1" customWidth="1"/>
    <col min="12" max="12" width="9.28515625" style="2" bestFit="1" customWidth="1"/>
    <col min="13" max="13" width="9" style="3" bestFit="1" customWidth="1"/>
    <col min="14" max="14" width="8.7109375" style="4" bestFit="1" customWidth="1"/>
    <col min="15" max="15" width="9.28515625" style="6" bestFit="1" customWidth="1"/>
    <col min="16" max="16" width="9" style="2" bestFit="1" customWidth="1"/>
    <col min="17" max="17" width="24.85546875" style="2" bestFit="1" customWidth="1"/>
    <col min="18" max="18" width="10.28515625" style="2" bestFit="1" customWidth="1"/>
    <col min="19" max="19" width="25.85546875" style="2" bestFit="1" customWidth="1"/>
    <col min="20" max="20" width="7.85546875" style="2" customWidth="1"/>
    <col min="21" max="21" width="15.85546875" style="2" bestFit="1" customWidth="1"/>
    <col min="22" max="22" width="7.85546875" style="2" bestFit="1" customWidth="1"/>
    <col min="23" max="23" width="3.85546875" style="2" customWidth="1"/>
    <col min="24" max="24" width="24.7109375" style="2" bestFit="1" customWidth="1"/>
    <col min="25" max="25" width="10.28515625" style="2" bestFit="1" customWidth="1"/>
    <col min="26" max="26" width="25.7109375" bestFit="1" customWidth="1"/>
    <col min="27" max="27" width="7.85546875" customWidth="1"/>
    <col min="28" max="28" width="15.7109375" bestFit="1" customWidth="1"/>
    <col min="29" max="29" width="7.85546875" customWidth="1"/>
    <col min="30" max="30" width="13.140625" bestFit="1" customWidth="1"/>
    <col min="31" max="31" width="12.28515625" bestFit="1" customWidth="1"/>
    <col min="32" max="32" width="12.42578125" bestFit="1" customWidth="1"/>
    <col min="33" max="33" width="128.85546875" bestFit="1" customWidth="1"/>
    <col min="35" max="35" width="11" bestFit="1" customWidth="1"/>
    <col min="36" max="36" width="10.140625" bestFit="1" customWidth="1"/>
    <col min="37" max="37" width="10.28515625" bestFit="1" customWidth="1"/>
    <col min="38" max="38" width="10.5703125" bestFit="1" customWidth="1"/>
  </cols>
  <sheetData>
    <row r="1" spans="1:34" ht="15" customHeight="1" x14ac:dyDescent="0.25">
      <c r="C1" s="44" t="s">
        <v>986</v>
      </c>
    </row>
    <row r="2" spans="1:34" ht="15" customHeight="1" x14ac:dyDescent="0.25">
      <c r="B2" s="45"/>
      <c r="C2" s="46" t="s">
        <v>987</v>
      </c>
      <c r="D2" s="41"/>
      <c r="E2" s="41"/>
      <c r="O2" s="4"/>
    </row>
    <row r="3" spans="1:34" x14ac:dyDescent="0.25">
      <c r="B3" s="45"/>
      <c r="C3" s="47" t="s">
        <v>991</v>
      </c>
      <c r="D3" s="42"/>
      <c r="E3" s="42"/>
      <c r="F3" s="42"/>
      <c r="O3" s="4"/>
    </row>
    <row r="4" spans="1:34" ht="14.25" customHeight="1" x14ac:dyDescent="0.25">
      <c r="A4" s="75" t="s">
        <v>1023</v>
      </c>
      <c r="B4" s="71" t="s">
        <v>990</v>
      </c>
      <c r="C4" s="48" t="s">
        <v>988</v>
      </c>
      <c r="D4" s="43"/>
      <c r="E4" s="43"/>
      <c r="O4" s="4"/>
    </row>
    <row r="5" spans="1:34" x14ac:dyDescent="0.25">
      <c r="A5" s="75"/>
      <c r="B5" s="71"/>
      <c r="C5" s="49" t="s">
        <v>989</v>
      </c>
      <c r="D5" s="40"/>
      <c r="E5" s="40"/>
    </row>
    <row r="6" spans="1:34" x14ac:dyDescent="0.25">
      <c r="A6" s="75"/>
      <c r="B6" s="71"/>
      <c r="F6" t="s">
        <v>1019</v>
      </c>
    </row>
    <row r="7" spans="1:34" x14ac:dyDescent="0.25">
      <c r="A7" s="75"/>
      <c r="B7" s="71"/>
      <c r="D7" s="50" t="s">
        <v>992</v>
      </c>
      <c r="G7" s="37"/>
    </row>
    <row r="8" spans="1:34" s="28" customFormat="1" ht="15" customHeight="1" x14ac:dyDescent="0.35">
      <c r="A8" s="63" t="s">
        <v>677</v>
      </c>
      <c r="B8" s="28" t="s">
        <v>799</v>
      </c>
      <c r="C8" s="28" t="s">
        <v>587</v>
      </c>
      <c r="D8" s="28" t="s">
        <v>1</v>
      </c>
      <c r="E8" s="28" t="s">
        <v>2</v>
      </c>
      <c r="F8" s="64" t="s">
        <v>678</v>
      </c>
      <c r="G8" s="28" t="s">
        <v>679</v>
      </c>
      <c r="H8" s="22" t="s">
        <v>680</v>
      </c>
      <c r="I8" s="65" t="s">
        <v>4</v>
      </c>
      <c r="J8" s="66" t="s">
        <v>5</v>
      </c>
      <c r="K8" s="67" t="s">
        <v>1014</v>
      </c>
      <c r="L8" s="58" t="s">
        <v>4</v>
      </c>
      <c r="M8" s="58" t="s">
        <v>5</v>
      </c>
      <c r="N8" s="58" t="s">
        <v>1015</v>
      </c>
      <c r="O8" s="58" t="s">
        <v>4</v>
      </c>
      <c r="P8" s="66" t="s">
        <v>5</v>
      </c>
      <c r="Q8" s="68" t="s">
        <v>672</v>
      </c>
      <c r="R8" s="68" t="s">
        <v>670</v>
      </c>
      <c r="S8" s="69" t="s">
        <v>673</v>
      </c>
      <c r="T8" s="70" t="s">
        <v>670</v>
      </c>
      <c r="U8" s="19" t="s">
        <v>671</v>
      </c>
      <c r="V8" s="19" t="s">
        <v>670</v>
      </c>
      <c r="X8" s="68" t="s">
        <v>674</v>
      </c>
      <c r="Y8" s="68" t="s">
        <v>670</v>
      </c>
      <c r="Z8" s="69" t="s">
        <v>675</v>
      </c>
      <c r="AA8" s="70" t="s">
        <v>670</v>
      </c>
      <c r="AB8" s="21" t="s">
        <v>676</v>
      </c>
      <c r="AC8" s="21" t="s">
        <v>670</v>
      </c>
      <c r="AD8" s="28" t="s">
        <v>1020</v>
      </c>
      <c r="AE8" s="28" t="s">
        <v>1021</v>
      </c>
      <c r="AF8" s="28" t="s">
        <v>1022</v>
      </c>
      <c r="AG8" s="28" t="s">
        <v>0</v>
      </c>
    </row>
    <row r="9" spans="1:34" x14ac:dyDescent="0.25">
      <c r="A9" s="5" t="s">
        <v>68</v>
      </c>
      <c r="B9" t="s">
        <v>69</v>
      </c>
      <c r="C9">
        <v>0.75</v>
      </c>
      <c r="D9" s="15">
        <v>58.080000000000005</v>
      </c>
      <c r="E9" t="s">
        <v>681</v>
      </c>
      <c r="F9" s="16" t="s">
        <v>3</v>
      </c>
      <c r="G9" t="s">
        <v>70</v>
      </c>
      <c r="H9" s="23">
        <v>7.6999999999999997E-15</v>
      </c>
      <c r="I9" s="14">
        <v>2.3099999999999997E-14</v>
      </c>
      <c r="J9" s="24">
        <v>2.5410000000000001E-15</v>
      </c>
      <c r="K9" s="60"/>
      <c r="L9" s="14"/>
      <c r="M9" s="24"/>
      <c r="N9" s="14"/>
      <c r="O9" s="14"/>
      <c r="P9" s="24"/>
      <c r="Q9" s="6"/>
      <c r="R9" s="6"/>
      <c r="S9" s="12">
        <v>0.13137114163438865</v>
      </c>
      <c r="T9" s="17">
        <v>3.9411342490316595E-2</v>
      </c>
      <c r="U9" s="20">
        <v>0.13137114163438901</v>
      </c>
      <c r="V9" s="17">
        <f>SQRT(T9^2+R9^2)</f>
        <v>3.9411342490316595E-2</v>
      </c>
      <c r="W9" s="17"/>
      <c r="X9" s="17"/>
      <c r="Y9" s="17"/>
      <c r="Z9" s="17">
        <v>5.5269491555608265E-2</v>
      </c>
      <c r="AA9" s="17">
        <v>1.658084746668248E-2</v>
      </c>
      <c r="AB9" s="20">
        <v>5.5269491555608265E-2</v>
      </c>
      <c r="AC9" s="17">
        <f>SQRT(Z9^2+X9^2)</f>
        <v>5.5269491555608265E-2</v>
      </c>
      <c r="AD9" s="26">
        <v>23</v>
      </c>
      <c r="AE9" s="26"/>
      <c r="AF9" s="26"/>
      <c r="AH9" s="38"/>
    </row>
    <row r="10" spans="1:34" x14ac:dyDescent="0.25">
      <c r="A10" s="1" t="s">
        <v>683</v>
      </c>
      <c r="B10" t="s">
        <v>477</v>
      </c>
      <c r="C10">
        <v>0</v>
      </c>
      <c r="D10" s="15">
        <v>136.238</v>
      </c>
      <c r="E10" t="s">
        <v>681</v>
      </c>
      <c r="F10" s="16" t="s">
        <v>3</v>
      </c>
      <c r="G10" t="s">
        <v>476</v>
      </c>
      <c r="H10" s="23">
        <v>7.3000000000000006E-11</v>
      </c>
      <c r="I10" s="14">
        <v>1.5000000000000001E-12</v>
      </c>
      <c r="J10" s="24">
        <v>1.5000000000000001E-12</v>
      </c>
      <c r="K10" s="60">
        <v>2.9999999999999998E-15</v>
      </c>
      <c r="L10" s="14">
        <v>2E-16</v>
      </c>
      <c r="M10" s="24">
        <v>2E-16</v>
      </c>
      <c r="N10" s="14">
        <v>3.1999999999999998E-10</v>
      </c>
      <c r="O10" s="14">
        <v>7.9999999999999998E-12</v>
      </c>
      <c r="P10" s="24">
        <v>7.9999999999999998E-12</v>
      </c>
      <c r="Q10" s="6"/>
      <c r="R10" s="6"/>
      <c r="S10" s="17">
        <v>3.9838137213489826E-2</v>
      </c>
      <c r="T10" s="17">
        <v>1.1951441164046948E-2</v>
      </c>
      <c r="U10" s="20">
        <v>3.9838137213489826E-2</v>
      </c>
      <c r="V10" s="17">
        <f>SQRT(T10^2+R10^2)</f>
        <v>1.1951441164046948E-2</v>
      </c>
      <c r="W10" s="17"/>
      <c r="X10" s="17"/>
      <c r="Y10" s="17"/>
      <c r="Z10" s="17">
        <v>0</v>
      </c>
      <c r="AA10" s="17">
        <v>0</v>
      </c>
      <c r="AB10" s="20">
        <v>0</v>
      </c>
      <c r="AC10" s="17">
        <f>SQRT(Z10^2+X10^2)</f>
        <v>0</v>
      </c>
      <c r="AD10" s="26" t="s">
        <v>800</v>
      </c>
      <c r="AE10" s="26" t="s">
        <v>800</v>
      </c>
      <c r="AF10" s="26" t="s">
        <v>800</v>
      </c>
      <c r="AH10" s="38"/>
    </row>
    <row r="11" spans="1:34" x14ac:dyDescent="0.25">
      <c r="A11" s="1" t="s">
        <v>691</v>
      </c>
      <c r="B11" t="s">
        <v>478</v>
      </c>
      <c r="C11">
        <v>1</v>
      </c>
      <c r="D11" s="15">
        <v>136.238</v>
      </c>
      <c r="E11" t="s">
        <v>681</v>
      </c>
      <c r="F11" s="16" t="s">
        <v>3</v>
      </c>
      <c r="G11" t="s">
        <v>476</v>
      </c>
      <c r="H11" s="23">
        <v>6.2000000000000002E-12</v>
      </c>
      <c r="I11" s="14">
        <v>1E-13</v>
      </c>
      <c r="J11" s="24">
        <v>1E-13</v>
      </c>
      <c r="K11" s="60">
        <v>9.3999999999999999E-17</v>
      </c>
      <c r="L11" s="14">
        <v>1.4999999999999999E-18</v>
      </c>
      <c r="M11" s="24">
        <v>1.4999999999999999E-18</v>
      </c>
      <c r="N11" s="14">
        <v>5.2999999999999998E-11</v>
      </c>
      <c r="O11" s="14">
        <v>8.0000000000000002E-13</v>
      </c>
      <c r="P11" s="24">
        <v>8.0000000000000002E-13</v>
      </c>
      <c r="Q11" s="6"/>
      <c r="R11" s="6"/>
      <c r="S11" s="12">
        <v>0.19919068606744916</v>
      </c>
      <c r="T11" s="17">
        <v>5.9757205820234749E-2</v>
      </c>
      <c r="U11" s="20">
        <v>0.19919068606744916</v>
      </c>
      <c r="V11" s="17">
        <f>SQRT(T11^2+R11^2)</f>
        <v>5.9757205820234749E-2</v>
      </c>
      <c r="W11" s="17"/>
      <c r="X11" s="17"/>
      <c r="Y11" s="17"/>
      <c r="Z11" s="17">
        <v>3.1059528485220911E-3</v>
      </c>
      <c r="AA11" s="17">
        <v>9.3178585455662725E-4</v>
      </c>
      <c r="AB11" s="20">
        <v>3.1059528485220911E-3</v>
      </c>
      <c r="AC11" s="17">
        <f>SQRT(Z11^2+X11^2)</f>
        <v>3.1059528485220911E-3</v>
      </c>
      <c r="AD11" s="26" t="s">
        <v>800</v>
      </c>
      <c r="AE11" s="26" t="s">
        <v>800</v>
      </c>
      <c r="AF11" s="26" t="s">
        <v>800</v>
      </c>
      <c r="AH11" s="37"/>
    </row>
    <row r="12" spans="1:34" x14ac:dyDescent="0.25">
      <c r="A12" s="5" t="s">
        <v>697</v>
      </c>
      <c r="B12" t="s">
        <v>533</v>
      </c>
      <c r="C12">
        <v>0</v>
      </c>
      <c r="D12" s="15">
        <v>162.27600000000001</v>
      </c>
      <c r="E12" t="s">
        <v>681</v>
      </c>
      <c r="F12" s="16" t="s">
        <v>3</v>
      </c>
      <c r="G12" t="s">
        <v>534</v>
      </c>
      <c r="H12" s="23">
        <v>1.4000000000000001E-16</v>
      </c>
      <c r="I12" s="14">
        <v>4.2000000000000002E-16</v>
      </c>
      <c r="J12" s="24">
        <v>4.6200000000000004E-17</v>
      </c>
      <c r="K12" s="60"/>
      <c r="L12" s="14"/>
      <c r="M12" s="24"/>
      <c r="N12" s="14"/>
      <c r="O12" s="14"/>
      <c r="P12" s="24"/>
      <c r="Q12" s="6"/>
      <c r="R12" s="6"/>
      <c r="S12" s="12">
        <v>7.3175926911782782E-3</v>
      </c>
      <c r="T12" s="17">
        <v>2.1952778073534834E-3</v>
      </c>
      <c r="U12" s="20">
        <v>7.3175926911782782E-3</v>
      </c>
      <c r="V12" s="17">
        <f>SQRT(T12^2+R12^2)</f>
        <v>2.1952778073534834E-3</v>
      </c>
      <c r="W12" s="17"/>
      <c r="X12" s="17"/>
      <c r="Y12" s="17"/>
      <c r="Z12" s="17">
        <v>1.7166490351009334E-3</v>
      </c>
      <c r="AA12" s="17">
        <v>5.1499471053027997E-4</v>
      </c>
      <c r="AB12" s="20">
        <v>1.7166490351009334E-3</v>
      </c>
      <c r="AC12" s="17">
        <f>SQRT(Z12^2+X12^2)</f>
        <v>1.7166490351009334E-3</v>
      </c>
      <c r="AD12" s="26" t="s">
        <v>801</v>
      </c>
      <c r="AE12" s="26"/>
      <c r="AF12" s="26"/>
      <c r="AG12" s="5" t="s">
        <v>812</v>
      </c>
      <c r="AH12" s="38"/>
    </row>
    <row r="13" spans="1:34" x14ac:dyDescent="0.25">
      <c r="A13" s="5" t="s">
        <v>698</v>
      </c>
      <c r="B13" t="s">
        <v>508</v>
      </c>
      <c r="C13">
        <v>0</v>
      </c>
      <c r="D13" s="15">
        <v>148.24899999999997</v>
      </c>
      <c r="E13" t="s">
        <v>681</v>
      </c>
      <c r="F13" s="16" t="s">
        <v>3</v>
      </c>
      <c r="G13" t="s">
        <v>509</v>
      </c>
      <c r="H13" s="23">
        <v>1.4000000000000001E-16</v>
      </c>
      <c r="I13" s="14">
        <v>4.2000000000000002E-16</v>
      </c>
      <c r="J13" s="24">
        <v>4.6200000000000004E-17</v>
      </c>
      <c r="K13" s="60"/>
      <c r="L13" s="14"/>
      <c r="M13" s="24"/>
      <c r="N13" s="14"/>
      <c r="O13" s="14"/>
      <c r="P13" s="24"/>
      <c r="Q13" s="6"/>
      <c r="R13" s="6"/>
      <c r="S13" s="12">
        <v>2.4629048773372866E-2</v>
      </c>
      <c r="T13" s="17">
        <v>7.3887146320118597E-3</v>
      </c>
      <c r="U13" s="20">
        <v>2.4629048773372866E-2</v>
      </c>
      <c r="V13" s="17">
        <f>SQRT(T13^2+R13^2)</f>
        <v>7.3887146320118597E-3</v>
      </c>
      <c r="W13" s="17"/>
      <c r="X13" s="17"/>
      <c r="Y13" s="17"/>
      <c r="Z13" s="17">
        <v>3.8146053776916614E-3</v>
      </c>
      <c r="AA13" s="17">
        <v>1.1443816133074984E-3</v>
      </c>
      <c r="AB13" s="20">
        <v>3.8146053776916614E-3</v>
      </c>
      <c r="AC13" s="17">
        <f>SQRT(Z13^2+X13^2)</f>
        <v>3.8146053776916614E-3</v>
      </c>
      <c r="AD13" s="26" t="s">
        <v>801</v>
      </c>
      <c r="AE13" s="26"/>
      <c r="AF13" s="26"/>
      <c r="AG13" s="5" t="s">
        <v>812</v>
      </c>
      <c r="AH13" s="38"/>
    </row>
    <row r="14" spans="1:34" x14ac:dyDescent="0.25">
      <c r="A14" s="1" t="s">
        <v>524</v>
      </c>
      <c r="B14" t="s">
        <v>525</v>
      </c>
      <c r="C14">
        <v>0</v>
      </c>
      <c r="D14" s="15">
        <v>154.21200000000002</v>
      </c>
      <c r="E14" t="s">
        <v>681</v>
      </c>
      <c r="F14" s="16" t="s">
        <v>3</v>
      </c>
      <c r="G14" t="s">
        <v>526</v>
      </c>
      <c r="H14" s="23">
        <v>3.0000000000000001E-17</v>
      </c>
      <c r="I14" s="14">
        <v>9.0000000000000008E-17</v>
      </c>
      <c r="J14" s="24">
        <v>9.9000000000000012E-18</v>
      </c>
      <c r="K14" s="60"/>
      <c r="L14" s="14"/>
      <c r="M14" s="24"/>
      <c r="N14" s="14"/>
      <c r="O14" s="14"/>
      <c r="P14" s="24"/>
      <c r="Q14" s="6"/>
      <c r="R14" s="6"/>
      <c r="S14" s="12">
        <v>1.2691971767873386E-2</v>
      </c>
      <c r="T14" s="17">
        <v>3.8075915303620155E-3</v>
      </c>
      <c r="U14" s="20">
        <v>1.2691971767873386E-2</v>
      </c>
      <c r="V14" s="17">
        <f>SQRT(T14^2+R14^2)</f>
        <v>3.8075915303620155E-3</v>
      </c>
      <c r="W14" s="17"/>
      <c r="X14" s="17"/>
      <c r="Y14" s="17"/>
      <c r="Z14" s="17">
        <v>7.1959335034519987E-3</v>
      </c>
      <c r="AA14" s="17">
        <v>2.1587800510355997E-3</v>
      </c>
      <c r="AB14" s="20">
        <v>7.1959335034519987E-3</v>
      </c>
      <c r="AC14" s="17">
        <f>SQRT(Z14^2+X14^2)</f>
        <v>7.1959335034519987E-3</v>
      </c>
      <c r="AD14" s="26">
        <v>24</v>
      </c>
      <c r="AE14" s="26"/>
      <c r="AF14" s="26"/>
      <c r="AG14" t="s">
        <v>336</v>
      </c>
      <c r="AH14" s="38"/>
    </row>
    <row r="15" spans="1:34" x14ac:dyDescent="0.25">
      <c r="A15" s="5" t="s">
        <v>694</v>
      </c>
      <c r="B15" t="s">
        <v>479</v>
      </c>
      <c r="C15">
        <v>0</v>
      </c>
      <c r="D15" s="15">
        <v>136.238</v>
      </c>
      <c r="E15" t="s">
        <v>681</v>
      </c>
      <c r="F15" s="16" t="s">
        <v>3</v>
      </c>
      <c r="G15" t="s">
        <v>476</v>
      </c>
      <c r="H15" s="23">
        <v>1.1000000000000001E-11</v>
      </c>
      <c r="I15" s="14">
        <v>1.1999999999999999E-12</v>
      </c>
      <c r="J15" s="24">
        <v>1.1999999999999999E-12</v>
      </c>
      <c r="K15" s="60">
        <v>4.5999999999999998E-16</v>
      </c>
      <c r="L15" s="14">
        <v>2.0000000000000001E-17</v>
      </c>
      <c r="M15" s="24">
        <v>2.0000000000000001E-17</v>
      </c>
      <c r="N15" s="14">
        <v>1.0081999999999999E-10</v>
      </c>
      <c r="O15" s="14">
        <v>4.8999999999999997E-12</v>
      </c>
      <c r="P15" s="24">
        <v>4.8999999999999997E-12</v>
      </c>
      <c r="Q15" s="6"/>
      <c r="R15" s="6"/>
      <c r="S15" s="17">
        <v>0.51910300005456433</v>
      </c>
      <c r="T15" s="17">
        <v>0.1557309000163693</v>
      </c>
      <c r="U15" s="20">
        <v>0.51910300005456433</v>
      </c>
      <c r="V15" s="17">
        <f>SQRT(T15^2+R15^2)</f>
        <v>0.1557309000163693</v>
      </c>
      <c r="W15" s="17"/>
      <c r="X15" s="17"/>
      <c r="Y15" s="17"/>
      <c r="Z15" s="17">
        <v>0</v>
      </c>
      <c r="AA15" s="17">
        <v>0</v>
      </c>
      <c r="AB15" s="20">
        <v>0</v>
      </c>
      <c r="AC15" s="17">
        <f>SQRT(Z15^2+X15^2)</f>
        <v>0</v>
      </c>
      <c r="AD15" s="26" t="s">
        <v>800</v>
      </c>
      <c r="AE15" s="26" t="s">
        <v>800</v>
      </c>
      <c r="AF15" s="26">
        <v>8</v>
      </c>
      <c r="AH15" s="38"/>
    </row>
    <row r="16" spans="1:34" x14ac:dyDescent="0.25">
      <c r="A16" s="5" t="s">
        <v>693</v>
      </c>
      <c r="B16" t="s">
        <v>480</v>
      </c>
      <c r="C16">
        <v>0</v>
      </c>
      <c r="D16" s="15">
        <v>136.238</v>
      </c>
      <c r="E16" t="s">
        <v>681</v>
      </c>
      <c r="F16" s="16" t="s">
        <v>3</v>
      </c>
      <c r="G16" t="s">
        <v>476</v>
      </c>
      <c r="H16" s="23">
        <v>7.9699999999999994E-12</v>
      </c>
      <c r="I16" s="14">
        <v>7.9699999999999994E-13</v>
      </c>
      <c r="J16" s="24">
        <v>7.9699999999999994E-13</v>
      </c>
      <c r="K16" s="60">
        <v>4.9999999999999999E-17</v>
      </c>
      <c r="L16" s="14">
        <v>2.9999999999999998E-18</v>
      </c>
      <c r="M16" s="24">
        <v>2.9999999999999998E-18</v>
      </c>
      <c r="N16" s="14">
        <v>1.7000000000000001E-10</v>
      </c>
      <c r="O16" s="14">
        <v>1.5E-11</v>
      </c>
      <c r="P16" s="24">
        <v>1.5E-11</v>
      </c>
      <c r="Q16" s="6"/>
      <c r="R16" s="6"/>
      <c r="S16" s="17">
        <v>5.9153597680636411E-2</v>
      </c>
      <c r="T16" s="17">
        <v>1.7746079304190924E-2</v>
      </c>
      <c r="U16" s="20">
        <v>5.9153597680636411E-2</v>
      </c>
      <c r="V16" s="17">
        <f>SQRT(T16^2+R16^2)</f>
        <v>1.7746079304190924E-2</v>
      </c>
      <c r="W16" s="17"/>
      <c r="X16" s="17"/>
      <c r="Y16" s="17"/>
      <c r="Z16" s="17">
        <v>3.2036926234755834E-3</v>
      </c>
      <c r="AA16" s="17">
        <v>9.6110778704267495E-4</v>
      </c>
      <c r="AB16" s="20">
        <v>3.2036926234755834E-3</v>
      </c>
      <c r="AC16" s="17">
        <f>SQRT(Z16^2+X16^2)</f>
        <v>3.2036926234755834E-3</v>
      </c>
      <c r="AD16" s="26">
        <v>17</v>
      </c>
      <c r="AE16" s="26" t="s">
        <v>800</v>
      </c>
      <c r="AF16" s="26" t="s">
        <v>800</v>
      </c>
      <c r="AH16" s="37"/>
    </row>
    <row r="17" spans="1:34" x14ac:dyDescent="0.25">
      <c r="A17" s="5" t="s">
        <v>695</v>
      </c>
      <c r="B17" t="s">
        <v>481</v>
      </c>
      <c r="C17">
        <v>1</v>
      </c>
      <c r="D17" s="15">
        <v>136.238</v>
      </c>
      <c r="E17" t="s">
        <v>681</v>
      </c>
      <c r="F17" s="16" t="s">
        <v>3</v>
      </c>
      <c r="G17" t="s">
        <v>476</v>
      </c>
      <c r="H17" s="23">
        <v>2.4999999999999998E-12</v>
      </c>
      <c r="I17" s="14">
        <v>1.1999999999999999E-13</v>
      </c>
      <c r="J17" s="24">
        <v>1.1999999999999999E-13</v>
      </c>
      <c r="K17" s="60">
        <v>1.9000000000000001E-17</v>
      </c>
      <c r="L17" s="14">
        <v>2.5000000000000002E-18</v>
      </c>
      <c r="M17" s="24">
        <v>2.5000000000000002E-18</v>
      </c>
      <c r="N17" s="14">
        <v>7.3000000000000006E-11</v>
      </c>
      <c r="O17" s="14">
        <v>4.9999999999999999E-13</v>
      </c>
      <c r="P17" s="24">
        <v>4.9999999999999999E-13</v>
      </c>
      <c r="Q17" s="6"/>
      <c r="R17" s="6"/>
      <c r="S17" s="12">
        <v>0.55773392098885755</v>
      </c>
      <c r="T17" s="17">
        <v>0.16732017629665727</v>
      </c>
      <c r="U17" s="20">
        <v>0.55773392098885755</v>
      </c>
      <c r="V17" s="17">
        <f>SQRT(T17^2+R17^2)</f>
        <v>0.16732017629665727</v>
      </c>
      <c r="W17" s="17"/>
      <c r="X17" s="17"/>
      <c r="Y17" s="17"/>
      <c r="Z17" s="17">
        <v>0</v>
      </c>
      <c r="AA17" s="17">
        <v>0</v>
      </c>
      <c r="AB17" s="20">
        <v>0</v>
      </c>
      <c r="AC17" s="17">
        <f>SQRT(Z17^2+X17^2)</f>
        <v>0</v>
      </c>
      <c r="AD17" s="26" t="s">
        <v>800</v>
      </c>
      <c r="AE17" s="26" t="s">
        <v>800</v>
      </c>
      <c r="AF17" s="26" t="s">
        <v>800</v>
      </c>
      <c r="AH17" s="38"/>
    </row>
    <row r="18" spans="1:34" x14ac:dyDescent="0.25">
      <c r="A18" s="5" t="s">
        <v>699</v>
      </c>
      <c r="B18" t="s">
        <v>245</v>
      </c>
      <c r="C18">
        <v>1</v>
      </c>
      <c r="D18" s="15">
        <v>86.133999999999986</v>
      </c>
      <c r="E18" t="s">
        <v>681</v>
      </c>
      <c r="F18" s="16" t="s">
        <v>3</v>
      </c>
      <c r="G18" t="s">
        <v>246</v>
      </c>
      <c r="H18" s="23">
        <v>2.3E-14</v>
      </c>
      <c r="I18" s="14">
        <v>6.8999999999999996E-14</v>
      </c>
      <c r="J18" s="24">
        <v>7.5900000000000007E-15</v>
      </c>
      <c r="K18" s="60"/>
      <c r="L18" s="14"/>
      <c r="M18" s="24"/>
      <c r="N18" s="14"/>
      <c r="O18" s="14"/>
      <c r="P18" s="24"/>
      <c r="Q18" s="6"/>
      <c r="R18" s="6"/>
      <c r="S18" s="17">
        <v>7.7190094148625613E-2</v>
      </c>
      <c r="T18" s="17">
        <v>2.3157028244587683E-2</v>
      </c>
      <c r="U18" s="20">
        <v>7.7190094148625613E-2</v>
      </c>
      <c r="V18" s="17">
        <f>SQRT(T18^2+R18^2)</f>
        <v>2.3157028244587683E-2</v>
      </c>
      <c r="W18" s="17"/>
      <c r="X18" s="17"/>
      <c r="Y18" s="17"/>
      <c r="Z18" s="17">
        <v>2.6962540112161249E-2</v>
      </c>
      <c r="AA18" s="17">
        <v>8.0887620336483751E-3</v>
      </c>
      <c r="AB18" s="20">
        <v>2.6962540112161249E-2</v>
      </c>
      <c r="AC18" s="17">
        <f>SQRT(Z18^2+X18^2)</f>
        <v>2.6962540112161249E-2</v>
      </c>
      <c r="AD18" s="26" t="s">
        <v>801</v>
      </c>
      <c r="AE18" s="26"/>
      <c r="AF18" s="26"/>
      <c r="AH18" s="38"/>
    </row>
    <row r="19" spans="1:34" x14ac:dyDescent="0.25">
      <c r="A19" s="1" t="s">
        <v>700</v>
      </c>
      <c r="B19" t="s">
        <v>248</v>
      </c>
      <c r="C19">
        <v>0.75</v>
      </c>
      <c r="D19" s="15">
        <v>88.105999999999995</v>
      </c>
      <c r="E19" t="s">
        <v>681</v>
      </c>
      <c r="F19" s="16" t="s">
        <v>3</v>
      </c>
      <c r="G19" t="s">
        <v>249</v>
      </c>
      <c r="H19" s="23">
        <v>6.5000000000000001E-16</v>
      </c>
      <c r="I19" s="14">
        <v>2.2E-16</v>
      </c>
      <c r="J19" s="24">
        <v>2.2E-16</v>
      </c>
      <c r="K19" s="60"/>
      <c r="L19" s="14"/>
      <c r="M19" s="24"/>
      <c r="N19" s="14"/>
      <c r="O19" s="14"/>
      <c r="P19" s="24"/>
      <c r="Q19" s="6"/>
      <c r="R19" s="6"/>
      <c r="S19" s="17">
        <v>0</v>
      </c>
      <c r="T19" s="17">
        <v>0</v>
      </c>
      <c r="U19" s="20">
        <v>0</v>
      </c>
      <c r="V19" s="17">
        <f>SQRT(T19^2+R19^2)</f>
        <v>0</v>
      </c>
      <c r="W19" s="17"/>
      <c r="X19" s="17"/>
      <c r="Y19" s="17"/>
      <c r="Z19" s="17">
        <v>2.7981752308219705E-2</v>
      </c>
      <c r="AA19" s="17">
        <v>8.3945256924659109E-3</v>
      </c>
      <c r="AB19" s="20">
        <v>2.7981752308219705E-2</v>
      </c>
      <c r="AC19" s="17">
        <f>SQRT(Z19^2+X19^2)</f>
        <v>2.7981752308219705E-2</v>
      </c>
      <c r="AD19" s="26">
        <v>22</v>
      </c>
      <c r="AE19" s="26"/>
      <c r="AF19" s="26"/>
      <c r="AG19" t="s">
        <v>822</v>
      </c>
      <c r="AH19" s="38"/>
    </row>
    <row r="20" spans="1:34" x14ac:dyDescent="0.25">
      <c r="A20" s="5" t="s">
        <v>129</v>
      </c>
      <c r="B20" t="s">
        <v>130</v>
      </c>
      <c r="C20">
        <v>0</v>
      </c>
      <c r="D20" s="15">
        <v>70.090999999999994</v>
      </c>
      <c r="E20" t="s">
        <v>681</v>
      </c>
      <c r="F20" s="16" t="s">
        <v>3</v>
      </c>
      <c r="G20" t="s">
        <v>131</v>
      </c>
      <c r="H20" s="23">
        <v>5.1099999999999998E-15</v>
      </c>
      <c r="I20" s="14">
        <v>1.5329999999999999E-14</v>
      </c>
      <c r="J20" s="24">
        <v>1.6863E-15</v>
      </c>
      <c r="K20" s="60"/>
      <c r="L20" s="14"/>
      <c r="M20" s="24"/>
      <c r="N20" s="14"/>
      <c r="O20" s="14"/>
      <c r="P20" s="24"/>
      <c r="Q20" s="6"/>
      <c r="R20" s="6"/>
      <c r="S20" s="12">
        <v>0.68509144919082998</v>
      </c>
      <c r="T20" s="17">
        <v>0.20552743475724899</v>
      </c>
      <c r="U20" s="20">
        <v>0.68509144919082998</v>
      </c>
      <c r="V20" s="17">
        <f>SQRT(T20^2+R20^2)</f>
        <v>0.20552743475724899</v>
      </c>
      <c r="W20" s="17"/>
      <c r="X20" s="17"/>
      <c r="Y20" s="17"/>
      <c r="Z20" s="17">
        <v>0.29900407897310649</v>
      </c>
      <c r="AA20" s="17">
        <v>8.9701223691931939E-2</v>
      </c>
      <c r="AB20" s="20">
        <v>0.29900407897310649</v>
      </c>
      <c r="AC20" s="17">
        <f>SQRT(Z20^2+X20^2)</f>
        <v>0.29900407897310649</v>
      </c>
      <c r="AD20" s="26">
        <v>24</v>
      </c>
      <c r="AE20" s="26"/>
      <c r="AF20" s="26"/>
      <c r="AH20" s="38"/>
    </row>
    <row r="21" spans="1:34" x14ac:dyDescent="0.25">
      <c r="A21" s="5" t="s">
        <v>701</v>
      </c>
      <c r="B21" t="s">
        <v>211</v>
      </c>
      <c r="C21">
        <v>0.75</v>
      </c>
      <c r="D21" s="15">
        <v>84.117999999999995</v>
      </c>
      <c r="E21" t="s">
        <v>681</v>
      </c>
      <c r="F21" s="16" t="s">
        <v>3</v>
      </c>
      <c r="G21" t="s">
        <v>212</v>
      </c>
      <c r="H21" s="23">
        <v>1.6000000000000001E-14</v>
      </c>
      <c r="I21" s="14">
        <v>1.9000000000000001E-15</v>
      </c>
      <c r="J21" s="24">
        <v>1.9000000000000001E-15</v>
      </c>
      <c r="K21" s="60"/>
      <c r="L21" s="14"/>
      <c r="M21" s="24"/>
      <c r="N21" s="14"/>
      <c r="O21" s="14"/>
      <c r="P21" s="24"/>
      <c r="Q21" s="6"/>
      <c r="R21" s="6"/>
      <c r="S21" s="12">
        <v>3.3078629176877872E-2</v>
      </c>
      <c r="T21" s="17">
        <v>9.9235887530633605E-3</v>
      </c>
      <c r="U21" s="20">
        <v>3.3078629176877872E-2</v>
      </c>
      <c r="V21" s="17">
        <f>SQRT(T21^2+R21^2)</f>
        <v>9.9235887530633605E-3</v>
      </c>
      <c r="W21" s="17"/>
      <c r="X21" s="17"/>
      <c r="Y21" s="17"/>
      <c r="Z21" s="17">
        <v>1.4538557317126553E-2</v>
      </c>
      <c r="AA21" s="17">
        <v>4.3615671951379659E-3</v>
      </c>
      <c r="AB21" s="20">
        <v>1.4538557317126553E-2</v>
      </c>
      <c r="AC21" s="17">
        <f>SQRT(Z21^2+X21^2)</f>
        <v>1.4538557317126553E-2</v>
      </c>
      <c r="AD21" s="26">
        <v>25</v>
      </c>
      <c r="AE21" s="26"/>
      <c r="AF21" s="26"/>
      <c r="AG21" s="1" t="s">
        <v>806</v>
      </c>
      <c r="AH21" s="37"/>
    </row>
    <row r="22" spans="1:34" x14ac:dyDescent="0.25">
      <c r="A22" s="5" t="s">
        <v>235</v>
      </c>
      <c r="B22" t="s">
        <v>236</v>
      </c>
      <c r="C22">
        <v>1</v>
      </c>
      <c r="D22" s="15">
        <v>86.080399999999997</v>
      </c>
      <c r="E22" t="s">
        <v>681</v>
      </c>
      <c r="F22" s="16" t="s">
        <v>3</v>
      </c>
      <c r="G22" t="s">
        <v>246</v>
      </c>
      <c r="H22" s="23">
        <v>2.7300000000000002E-15</v>
      </c>
      <c r="I22" s="14">
        <v>8.1900000000000009E-15</v>
      </c>
      <c r="J22" s="24">
        <v>9.009000000000001E-16</v>
      </c>
      <c r="K22" s="60"/>
      <c r="L22" s="14"/>
      <c r="M22" s="24"/>
      <c r="N22" s="14"/>
      <c r="O22" s="14"/>
      <c r="P22" s="24"/>
      <c r="Q22" s="6"/>
      <c r="R22" s="6"/>
      <c r="S22" s="12">
        <v>7.5986901689100383E-2</v>
      </c>
      <c r="T22" s="17">
        <v>2.2796070506730114E-2</v>
      </c>
      <c r="U22" s="20">
        <v>7.5986901689100383E-2</v>
      </c>
      <c r="V22" s="17">
        <f>SQRT(T22^2+R22^2)</f>
        <v>2.2796070506730114E-2</v>
      </c>
      <c r="W22" s="17"/>
      <c r="X22" s="17"/>
      <c r="Y22" s="17"/>
      <c r="Z22" s="17">
        <v>0</v>
      </c>
      <c r="AA22" s="17">
        <v>0</v>
      </c>
      <c r="AB22" s="20">
        <v>0</v>
      </c>
      <c r="AC22" s="17">
        <f>SQRT(Z22^2+X22^2)</f>
        <v>0</v>
      </c>
      <c r="AD22" s="26" t="s">
        <v>801</v>
      </c>
      <c r="AE22" s="26"/>
      <c r="AF22" s="26"/>
      <c r="AG22" t="s">
        <v>237</v>
      </c>
      <c r="AH22" s="38"/>
    </row>
    <row r="23" spans="1:34" x14ac:dyDescent="0.25">
      <c r="A23" s="5" t="s">
        <v>572</v>
      </c>
      <c r="B23" t="s">
        <v>311</v>
      </c>
      <c r="C23">
        <v>0</v>
      </c>
      <c r="D23" s="15">
        <v>98.188999999999993</v>
      </c>
      <c r="E23" t="s">
        <v>681</v>
      </c>
      <c r="F23" s="16" t="s">
        <v>3</v>
      </c>
      <c r="G23" t="s">
        <v>312</v>
      </c>
      <c r="H23" s="23">
        <v>4.9000000000000003E-13</v>
      </c>
      <c r="I23" s="14">
        <v>1.47E-12</v>
      </c>
      <c r="J23" s="24">
        <v>1.6170000000000001E-13</v>
      </c>
      <c r="K23" s="60"/>
      <c r="L23" s="14"/>
      <c r="M23" s="24"/>
      <c r="N23" s="14"/>
      <c r="O23" s="14"/>
      <c r="P23" s="24"/>
      <c r="Q23" s="6"/>
      <c r="R23" s="6"/>
      <c r="S23" s="17">
        <v>2.6732833656283032E-2</v>
      </c>
      <c r="T23" s="17">
        <v>8.0198500968849101E-3</v>
      </c>
      <c r="U23" s="20">
        <v>2.6732833656283032E-2</v>
      </c>
      <c r="V23" s="17">
        <f>SQRT(T23^2+R23^2)</f>
        <v>8.0198500968849101E-3</v>
      </c>
      <c r="W23" s="17"/>
      <c r="X23" s="17"/>
      <c r="Y23" s="17"/>
      <c r="Z23" s="17">
        <v>2.5590500781128726E-2</v>
      </c>
      <c r="AA23" s="17">
        <v>7.6771502343386177E-3</v>
      </c>
      <c r="AB23" s="20">
        <v>2.5590500781128726E-2</v>
      </c>
      <c r="AC23" s="17">
        <f>SQRT(Z23^2+X23^2)</f>
        <v>2.5590500781128726E-2</v>
      </c>
      <c r="AD23" s="26">
        <v>1</v>
      </c>
      <c r="AE23" s="26"/>
      <c r="AF23" s="26"/>
      <c r="AG23" t="s">
        <v>813</v>
      </c>
      <c r="AH23" s="38"/>
    </row>
    <row r="24" spans="1:34" x14ac:dyDescent="0.25">
      <c r="A24" s="5" t="s">
        <v>702</v>
      </c>
      <c r="B24" t="s">
        <v>379</v>
      </c>
      <c r="C24">
        <v>0.25</v>
      </c>
      <c r="D24" s="15">
        <v>112.21599999999999</v>
      </c>
      <c r="E24" t="s">
        <v>681</v>
      </c>
      <c r="F24" s="16" t="s">
        <v>3</v>
      </c>
      <c r="G24" t="s">
        <v>380</v>
      </c>
      <c r="H24" s="23">
        <v>4.3600000000000001E-13</v>
      </c>
      <c r="I24" s="14">
        <v>1.3080000000000001E-12</v>
      </c>
      <c r="J24" s="24">
        <v>1.4388000000000001E-13</v>
      </c>
      <c r="K24" s="60"/>
      <c r="L24" s="14"/>
      <c r="M24" s="24"/>
      <c r="N24" s="14"/>
      <c r="O24" s="14"/>
      <c r="P24" s="24"/>
      <c r="Q24" s="6"/>
      <c r="R24" s="6"/>
      <c r="S24" s="17">
        <v>1.0669689046066379E-2</v>
      </c>
      <c r="T24" s="17">
        <v>3.2009067138199137E-3</v>
      </c>
      <c r="U24" s="20">
        <v>1.0669689046066379E-2</v>
      </c>
      <c r="V24" s="17">
        <f>SQRT(T24^2+R24^2)</f>
        <v>3.2009067138199137E-3</v>
      </c>
      <c r="W24" s="17"/>
      <c r="X24" s="17"/>
      <c r="Y24" s="17"/>
      <c r="Z24" s="17">
        <v>4.9002443667308989E-3</v>
      </c>
      <c r="AA24" s="17">
        <v>1.4700733100192697E-3</v>
      </c>
      <c r="AB24" s="20">
        <v>4.9002443667308989E-3</v>
      </c>
      <c r="AC24" s="17">
        <f>SQRT(Z24^2+X24^2)</f>
        <v>4.9002443667308989E-3</v>
      </c>
      <c r="AD24" s="26">
        <v>3</v>
      </c>
      <c r="AE24" s="26"/>
      <c r="AF24" s="26"/>
      <c r="AH24" s="38"/>
    </row>
    <row r="25" spans="1:34" x14ac:dyDescent="0.25">
      <c r="A25" s="5" t="s">
        <v>482</v>
      </c>
      <c r="B25" t="s">
        <v>483</v>
      </c>
      <c r="C25">
        <v>0</v>
      </c>
      <c r="D25" s="15">
        <v>136.238</v>
      </c>
      <c r="E25" t="s">
        <v>681</v>
      </c>
      <c r="F25" s="16" t="s">
        <v>3</v>
      </c>
      <c r="G25" t="s">
        <v>476</v>
      </c>
      <c r="H25" s="23">
        <v>6.6000000000000001E-13</v>
      </c>
      <c r="I25" s="14">
        <v>1E-14</v>
      </c>
      <c r="J25" s="24">
        <v>1E-14</v>
      </c>
      <c r="K25" s="60"/>
      <c r="L25" s="14"/>
      <c r="M25" s="24"/>
      <c r="N25" s="14"/>
      <c r="O25" s="14"/>
      <c r="P25" s="24"/>
      <c r="Q25" s="6"/>
      <c r="R25" s="6"/>
      <c r="S25" s="12">
        <v>4.1045353492686489E-2</v>
      </c>
      <c r="T25" s="17">
        <v>1.2313606047805946E-2</v>
      </c>
      <c r="U25" s="20">
        <v>4.1045353492686489E-2</v>
      </c>
      <c r="V25" s="17">
        <f>SQRT(T25^2+R25^2)</f>
        <v>1.2313606047805946E-2</v>
      </c>
      <c r="W25" s="17"/>
      <c r="X25" s="17"/>
      <c r="Y25" s="17"/>
      <c r="Z25" s="17">
        <v>0</v>
      </c>
      <c r="AA25" s="17">
        <v>0</v>
      </c>
      <c r="AB25" s="20">
        <v>0</v>
      </c>
      <c r="AC25" s="17">
        <f>SQRT(Z25^2+X25^2)</f>
        <v>0</v>
      </c>
      <c r="AD25" s="26" t="s">
        <v>800</v>
      </c>
      <c r="AE25" s="26"/>
      <c r="AF25" s="26"/>
      <c r="AH25" s="38"/>
    </row>
    <row r="26" spans="1:34" x14ac:dyDescent="0.25">
      <c r="A26" s="1" t="s">
        <v>484</v>
      </c>
      <c r="B26" t="s">
        <v>485</v>
      </c>
      <c r="C26">
        <v>0</v>
      </c>
      <c r="D26" s="15">
        <v>136.238</v>
      </c>
      <c r="E26" t="s">
        <v>681</v>
      </c>
      <c r="F26" s="16" t="s">
        <v>3</v>
      </c>
      <c r="G26" t="s">
        <v>476</v>
      </c>
      <c r="H26" s="23">
        <v>9.0999999999999996E-12</v>
      </c>
      <c r="I26" s="14">
        <v>1.1999999999999999E-13</v>
      </c>
      <c r="J26" s="24">
        <v>1.1999999999999999E-13</v>
      </c>
      <c r="K26" s="60">
        <v>4.7999999999999997E-17</v>
      </c>
      <c r="L26" s="14">
        <v>2.0000000000000001E-18</v>
      </c>
      <c r="M26" s="24">
        <v>2.0000000000000001E-18</v>
      </c>
      <c r="N26" s="14">
        <v>8.5099999999999996E-11</v>
      </c>
      <c r="O26" s="14">
        <v>1.7019999999999999E-10</v>
      </c>
      <c r="P26" s="24">
        <v>4.2549999999999998E-11</v>
      </c>
      <c r="Q26" s="6"/>
      <c r="R26" s="6"/>
      <c r="S26" s="12">
        <v>0.42494013027722477</v>
      </c>
      <c r="T26" s="17">
        <v>0.12748203908316744</v>
      </c>
      <c r="U26" s="20">
        <v>0.42494013027722477</v>
      </c>
      <c r="V26" s="17">
        <f>SQRT(T26^2+R26^2)</f>
        <v>0.12748203908316744</v>
      </c>
      <c r="W26" s="17"/>
      <c r="X26" s="17"/>
      <c r="Y26" s="17"/>
      <c r="Z26" s="17">
        <v>0</v>
      </c>
      <c r="AA26" s="17">
        <v>0</v>
      </c>
      <c r="AB26" s="20">
        <v>0</v>
      </c>
      <c r="AC26" s="17">
        <f>SQRT(Z26^2+X26^2)</f>
        <v>0</v>
      </c>
      <c r="AD26" s="26" t="s">
        <v>800</v>
      </c>
      <c r="AE26" s="26" t="s">
        <v>800</v>
      </c>
      <c r="AF26" s="26">
        <v>16</v>
      </c>
      <c r="AH26" s="37"/>
    </row>
    <row r="27" spans="1:34" x14ac:dyDescent="0.25">
      <c r="A27" s="5" t="s">
        <v>322</v>
      </c>
      <c r="B27" t="s">
        <v>323</v>
      </c>
      <c r="C27">
        <v>0.75</v>
      </c>
      <c r="D27" s="15">
        <v>100.117</v>
      </c>
      <c r="E27" t="s">
        <v>681</v>
      </c>
      <c r="F27" s="16" t="s">
        <v>3</v>
      </c>
      <c r="G27" t="s">
        <v>324</v>
      </c>
      <c r="H27" s="23">
        <v>1.0000000000000001E-15</v>
      </c>
      <c r="I27" s="14">
        <v>3.0000000000000002E-15</v>
      </c>
      <c r="J27" s="24">
        <v>3.3000000000000004E-16</v>
      </c>
      <c r="K27" s="60"/>
      <c r="L27" s="14"/>
      <c r="M27" s="24"/>
      <c r="N27" s="14"/>
      <c r="O27" s="14"/>
      <c r="P27" s="24"/>
      <c r="Q27" s="6"/>
      <c r="R27" s="6"/>
      <c r="S27" s="17">
        <v>7.6683093803506019E-2</v>
      </c>
      <c r="T27" s="17">
        <v>2.3004928141051807E-2</v>
      </c>
      <c r="U27" s="20">
        <v>7.6683093803506019E-2</v>
      </c>
      <c r="V27" s="17">
        <f>SQRT(T27^2+R27^2)</f>
        <v>2.3004928141051807E-2</v>
      </c>
      <c r="W27" s="17"/>
      <c r="X27" s="17"/>
      <c r="Y27" s="17"/>
      <c r="Z27" s="17">
        <v>7.5847157855167865E-2</v>
      </c>
      <c r="AA27" s="17">
        <v>2.2754147356550358E-2</v>
      </c>
      <c r="AB27" s="20">
        <v>7.5847157855167865E-2</v>
      </c>
      <c r="AC27" s="17">
        <f>SQRT(Z27^2+X27^2)</f>
        <v>7.5847157855167865E-2</v>
      </c>
      <c r="AD27" s="26">
        <v>24</v>
      </c>
      <c r="AE27" s="26"/>
      <c r="AF27" s="26"/>
      <c r="AG27" t="s">
        <v>814</v>
      </c>
      <c r="AH27" s="38"/>
    </row>
    <row r="28" spans="1:34" x14ac:dyDescent="0.25">
      <c r="A28" s="5" t="s">
        <v>164</v>
      </c>
      <c r="B28" t="s">
        <v>165</v>
      </c>
      <c r="C28">
        <v>0</v>
      </c>
      <c r="D28" s="15">
        <v>80.13</v>
      </c>
      <c r="E28" t="s">
        <v>681</v>
      </c>
      <c r="F28" s="16" t="s">
        <v>3</v>
      </c>
      <c r="G28" t="s">
        <v>166</v>
      </c>
      <c r="H28" s="23">
        <v>1.0799999999999999E-11</v>
      </c>
      <c r="I28" s="14">
        <v>2.0000000000000001E-13</v>
      </c>
      <c r="J28" s="24">
        <v>2.0000000000000001E-13</v>
      </c>
      <c r="K28" s="60">
        <v>1.2199999999999999E-15</v>
      </c>
      <c r="L28" s="14">
        <v>4.2999999999999999E-16</v>
      </c>
      <c r="M28" s="24">
        <v>4.2999999999999999E-16</v>
      </c>
      <c r="N28" s="14">
        <v>1.6799999999999999E-10</v>
      </c>
      <c r="O28" s="14">
        <v>4.3E-11</v>
      </c>
      <c r="P28" s="24">
        <v>4.3E-11</v>
      </c>
      <c r="Q28" s="6"/>
      <c r="R28" s="6"/>
      <c r="S28" s="12">
        <v>0.28284150672671898</v>
      </c>
      <c r="T28" s="17">
        <v>8.4852452018015695E-2</v>
      </c>
      <c r="U28" s="20">
        <v>0.28284150672671898</v>
      </c>
      <c r="V28" s="17">
        <f>SQRT(T28^2+R28^2)</f>
        <v>8.4852452018015695E-2</v>
      </c>
      <c r="W28" s="17"/>
      <c r="X28" s="17"/>
      <c r="Y28" s="17"/>
      <c r="Z28" s="17">
        <v>4.1175845875745395E-2</v>
      </c>
      <c r="AA28" s="17">
        <v>1.2352753762723618E-2</v>
      </c>
      <c r="AB28" s="20">
        <v>4.1175845875745395E-2</v>
      </c>
      <c r="AC28" s="17">
        <f>SQRT(Z28^2+X28^2)</f>
        <v>4.1175845875745395E-2</v>
      </c>
      <c r="AD28" s="26">
        <v>4</v>
      </c>
      <c r="AE28" s="26">
        <v>5</v>
      </c>
      <c r="AF28" s="26">
        <v>6</v>
      </c>
      <c r="AH28" s="38"/>
    </row>
    <row r="29" spans="1:34" x14ac:dyDescent="0.25">
      <c r="A29" s="5" t="s">
        <v>184</v>
      </c>
      <c r="B29" t="s">
        <v>185</v>
      </c>
      <c r="C29">
        <v>0</v>
      </c>
      <c r="D29" s="15">
        <v>82.146000000000001</v>
      </c>
      <c r="E29" t="s">
        <v>681</v>
      </c>
      <c r="F29" s="16" t="s">
        <v>3</v>
      </c>
      <c r="G29" t="s">
        <v>186</v>
      </c>
      <c r="H29" s="23">
        <v>5.4000000000000002E-13</v>
      </c>
      <c r="I29" s="14">
        <v>2E-14</v>
      </c>
      <c r="J29" s="24">
        <v>2E-14</v>
      </c>
      <c r="K29" s="60"/>
      <c r="L29" s="14"/>
      <c r="M29" s="24"/>
      <c r="N29" s="14"/>
      <c r="O29" s="14"/>
      <c r="P29" s="24"/>
      <c r="Q29" s="6"/>
      <c r="R29" s="6"/>
      <c r="S29" s="12">
        <v>0.16617793336678288</v>
      </c>
      <c r="T29" s="17">
        <v>4.9853380010034865E-2</v>
      </c>
      <c r="U29" s="20">
        <v>0.16617793336678288</v>
      </c>
      <c r="V29" s="17">
        <f>SQRT(T29^2+R29^2)</f>
        <v>4.9853380010034865E-2</v>
      </c>
      <c r="W29" s="17"/>
      <c r="X29" s="17"/>
      <c r="Y29" s="17"/>
      <c r="Z29" s="17">
        <v>2.2874031998366746E-2</v>
      </c>
      <c r="AA29" s="17">
        <v>6.8622095995100234E-3</v>
      </c>
      <c r="AB29" s="20">
        <v>2.2874031998366746E-2</v>
      </c>
      <c r="AC29" s="17">
        <f>SQRT(Z29^2+X29^2)</f>
        <v>2.2874031998366746E-2</v>
      </c>
      <c r="AD29" s="26">
        <v>26</v>
      </c>
      <c r="AE29" s="26"/>
      <c r="AF29" s="26"/>
      <c r="AH29" s="38"/>
    </row>
    <row r="30" spans="1:34" x14ac:dyDescent="0.25">
      <c r="A30" s="5" t="s">
        <v>277</v>
      </c>
      <c r="B30" t="s">
        <v>278</v>
      </c>
      <c r="C30">
        <v>0.25</v>
      </c>
      <c r="D30" s="15">
        <v>96.084999999999994</v>
      </c>
      <c r="E30" t="s">
        <v>681</v>
      </c>
      <c r="F30" s="16" t="s">
        <v>3</v>
      </c>
      <c r="G30" t="s">
        <v>279</v>
      </c>
      <c r="H30" s="23">
        <v>1.4600000000000001E-16</v>
      </c>
      <c r="I30" s="14">
        <v>4.3800000000000002E-16</v>
      </c>
      <c r="J30" s="24">
        <v>4.8180000000000007E-17</v>
      </c>
      <c r="K30" s="60"/>
      <c r="L30" s="14"/>
      <c r="M30" s="24"/>
      <c r="N30" s="14"/>
      <c r="O30" s="14"/>
      <c r="P30" s="24"/>
      <c r="Q30" s="6"/>
      <c r="R30" s="6"/>
      <c r="S30" s="12">
        <v>4.038954308786373E-2</v>
      </c>
      <c r="T30" s="17">
        <v>1.2116862926359119E-2</v>
      </c>
      <c r="U30" s="20">
        <v>4.038954308786373E-2</v>
      </c>
      <c r="V30" s="17">
        <f>SQRT(T30^2+R30^2)</f>
        <v>1.2116862926359119E-2</v>
      </c>
      <c r="W30" s="17"/>
      <c r="X30" s="17"/>
      <c r="Y30" s="17"/>
      <c r="Z30" s="17">
        <v>2.904663689481719E-2</v>
      </c>
      <c r="AA30" s="17">
        <v>8.7139910684451566E-3</v>
      </c>
      <c r="AB30" s="20">
        <v>2.904663689481719E-2</v>
      </c>
      <c r="AC30" s="17">
        <f>SQRT(Z30^2+X30^2)</f>
        <v>2.904663689481719E-2</v>
      </c>
      <c r="AD30" s="26">
        <v>3</v>
      </c>
      <c r="AE30" s="26"/>
      <c r="AF30" s="26"/>
      <c r="AH30" s="38"/>
    </row>
    <row r="31" spans="1:34" x14ac:dyDescent="0.25">
      <c r="A31" s="5" t="s">
        <v>179</v>
      </c>
      <c r="B31" t="s">
        <v>180</v>
      </c>
      <c r="C31">
        <v>0.25</v>
      </c>
      <c r="D31" s="15">
        <v>82.10199999999999</v>
      </c>
      <c r="E31" t="s">
        <v>681</v>
      </c>
      <c r="F31" s="16" t="s">
        <v>3</v>
      </c>
      <c r="G31" t="s">
        <v>181</v>
      </c>
      <c r="H31" s="23">
        <v>7.8600000000000007E-15</v>
      </c>
      <c r="I31" s="14">
        <v>2.3580000000000002E-14</v>
      </c>
      <c r="J31" s="24">
        <v>2.5938000000000005E-15</v>
      </c>
      <c r="K31" s="60"/>
      <c r="L31" s="14"/>
      <c r="M31" s="24"/>
      <c r="N31" s="14"/>
      <c r="O31" s="14"/>
      <c r="P31" s="24"/>
      <c r="Q31" s="6"/>
      <c r="R31" s="6"/>
      <c r="S31" s="12">
        <v>0.25398446750405212</v>
      </c>
      <c r="T31" s="17">
        <v>7.6195340251215632E-2</v>
      </c>
      <c r="U31" s="20">
        <v>0.25398446750405212</v>
      </c>
      <c r="V31" s="17">
        <f>SQRT(T31^2+R31^2)</f>
        <v>7.6195340251215632E-2</v>
      </c>
      <c r="W31" s="17"/>
      <c r="X31" s="17"/>
      <c r="Y31" s="17"/>
      <c r="Z31" s="17">
        <v>0.37239349091268165</v>
      </c>
      <c r="AA31" s="17">
        <v>0.11171804727380449</v>
      </c>
      <c r="AB31" s="20">
        <v>0.37239349091268165</v>
      </c>
      <c r="AC31" s="17">
        <f>SQRT(Z31^2+X31^2)</f>
        <v>0.37239349091268165</v>
      </c>
      <c r="AD31" s="26">
        <v>3</v>
      </c>
      <c r="AE31" s="26"/>
      <c r="AF31" s="26"/>
      <c r="AH31" s="37"/>
    </row>
    <row r="32" spans="1:34" x14ac:dyDescent="0.25">
      <c r="A32" s="1" t="s">
        <v>280</v>
      </c>
      <c r="B32" t="s">
        <v>281</v>
      </c>
      <c r="C32">
        <v>0.25</v>
      </c>
      <c r="D32" s="15">
        <v>96.084999999999994</v>
      </c>
      <c r="E32" t="s">
        <v>681</v>
      </c>
      <c r="F32" s="16" t="s">
        <v>3</v>
      </c>
      <c r="G32" t="s">
        <v>279</v>
      </c>
      <c r="H32" s="23">
        <v>7.8399999999999996E-15</v>
      </c>
      <c r="I32" s="14">
        <v>2.3519999999999997E-14</v>
      </c>
      <c r="J32" s="24">
        <v>2.5871999999999999E-15</v>
      </c>
      <c r="K32" s="60"/>
      <c r="L32" s="14"/>
      <c r="M32" s="24"/>
      <c r="N32" s="14"/>
      <c r="O32" s="14"/>
      <c r="P32" s="24"/>
      <c r="Q32" s="6"/>
      <c r="R32" s="6"/>
      <c r="S32" s="17">
        <v>0</v>
      </c>
      <c r="T32" s="17">
        <v>0</v>
      </c>
      <c r="U32" s="20">
        <v>0</v>
      </c>
      <c r="V32" s="17">
        <f>SQRT(T32^2+R32^2)</f>
        <v>0</v>
      </c>
      <c r="W32" s="17"/>
      <c r="X32" s="17"/>
      <c r="Y32" s="17"/>
      <c r="Z32" s="17">
        <v>2.2015913830170628E-2</v>
      </c>
      <c r="AA32" s="17">
        <v>6.6047741490511879E-3</v>
      </c>
      <c r="AB32" s="20">
        <v>2.2015913830170628E-2</v>
      </c>
      <c r="AC32" s="17">
        <f>SQRT(Z32^2+X32^2)</f>
        <v>2.2015913830170628E-2</v>
      </c>
      <c r="AD32" s="26">
        <v>3</v>
      </c>
      <c r="AE32" s="26"/>
      <c r="AF32" s="26"/>
      <c r="AH32" s="38"/>
    </row>
    <row r="33" spans="1:34" x14ac:dyDescent="0.25">
      <c r="A33" s="5" t="s">
        <v>182</v>
      </c>
      <c r="B33" t="s">
        <v>183</v>
      </c>
      <c r="C33">
        <v>0.25</v>
      </c>
      <c r="D33" s="15">
        <v>82.10199999999999</v>
      </c>
      <c r="E33" t="s">
        <v>681</v>
      </c>
      <c r="F33" s="16" t="s">
        <v>3</v>
      </c>
      <c r="G33" t="s">
        <v>181</v>
      </c>
      <c r="H33" s="23">
        <v>1.49E-13</v>
      </c>
      <c r="I33" s="14">
        <v>4.4700000000000001E-13</v>
      </c>
      <c r="J33" s="24">
        <v>4.917E-14</v>
      </c>
      <c r="K33" s="60"/>
      <c r="L33" s="14"/>
      <c r="M33" s="24"/>
      <c r="N33" s="14"/>
      <c r="O33" s="14"/>
      <c r="P33" s="24"/>
      <c r="Q33" s="6"/>
      <c r="R33" s="6"/>
      <c r="S33" s="12">
        <v>5.8488536680743865E-2</v>
      </c>
      <c r="T33" s="17">
        <v>1.7546561004223159E-2</v>
      </c>
      <c r="U33" s="20">
        <v>5.8488536680743865E-2</v>
      </c>
      <c r="V33" s="17">
        <f>SQRT(T33^2+R33^2)</f>
        <v>1.7546561004223159E-2</v>
      </c>
      <c r="W33" s="17"/>
      <c r="X33" s="17"/>
      <c r="Y33" s="17"/>
      <c r="Z33" s="17">
        <v>2.3665005712838159E-2</v>
      </c>
      <c r="AA33" s="17">
        <v>7.0995017138514478E-3</v>
      </c>
      <c r="AB33" s="20">
        <v>2.3665005712838159E-2</v>
      </c>
      <c r="AC33" s="17">
        <f>SQRT(Z33^2+X33^2)</f>
        <v>2.3665005712838159E-2</v>
      </c>
      <c r="AD33" s="26">
        <v>3</v>
      </c>
      <c r="AE33" s="26"/>
      <c r="AF33" s="26"/>
      <c r="AH33" s="38"/>
    </row>
    <row r="34" spans="1:34" x14ac:dyDescent="0.25">
      <c r="A34" s="1" t="s">
        <v>103</v>
      </c>
      <c r="B34" t="s">
        <v>104</v>
      </c>
      <c r="C34">
        <v>0</v>
      </c>
      <c r="D34" s="15">
        <v>68.119</v>
      </c>
      <c r="E34" t="s">
        <v>681</v>
      </c>
      <c r="F34" s="16" t="s">
        <v>3</v>
      </c>
      <c r="G34" t="s">
        <v>102</v>
      </c>
      <c r="H34" s="23">
        <v>7.0000000000000005E-13</v>
      </c>
      <c r="I34" s="14">
        <v>2.0000000000000001E-13</v>
      </c>
      <c r="J34" s="24">
        <v>2.0000000000000001E-13</v>
      </c>
      <c r="K34" s="60"/>
      <c r="L34" s="14"/>
      <c r="M34" s="24"/>
      <c r="N34" s="14"/>
      <c r="O34" s="14"/>
      <c r="P34" s="24"/>
      <c r="Q34" s="6"/>
      <c r="R34" s="6"/>
      <c r="S34" s="12">
        <v>0.26848490049333751</v>
      </c>
      <c r="T34" s="17">
        <v>8.0545470148001244E-2</v>
      </c>
      <c r="U34" s="20">
        <v>0.26848490049333751</v>
      </c>
      <c r="V34" s="17">
        <f>SQRT(T34^2+R34^2)</f>
        <v>8.0545470148001244E-2</v>
      </c>
      <c r="W34" s="17"/>
      <c r="X34" s="17"/>
      <c r="Y34" s="17"/>
      <c r="Z34" s="17">
        <v>5.2127879975195933E-2</v>
      </c>
      <c r="AA34" s="17">
        <v>1.5638363992558781E-2</v>
      </c>
      <c r="AB34" s="20">
        <v>5.2127879975195933E-2</v>
      </c>
      <c r="AC34" s="17">
        <f>SQRT(Z34^2+X34^2)</f>
        <v>5.2127879975195933E-2</v>
      </c>
      <c r="AD34" s="26">
        <v>12</v>
      </c>
      <c r="AE34" s="26"/>
      <c r="AF34" s="26"/>
      <c r="AH34" s="38"/>
    </row>
    <row r="35" spans="1:34" x14ac:dyDescent="0.25">
      <c r="A35" s="5" t="s">
        <v>496</v>
      </c>
      <c r="B35" t="s">
        <v>497</v>
      </c>
      <c r="C35">
        <v>0.25</v>
      </c>
      <c r="D35" s="15">
        <v>138.25399999999999</v>
      </c>
      <c r="E35" t="s">
        <v>681</v>
      </c>
      <c r="F35" s="16" t="s">
        <v>3</v>
      </c>
      <c r="G35" t="s">
        <v>498</v>
      </c>
      <c r="H35" s="23">
        <v>3.1300000000000003E-14</v>
      </c>
      <c r="I35" s="14">
        <v>9.3900000000000009E-14</v>
      </c>
      <c r="J35" s="24">
        <v>1.0329000000000002E-14</v>
      </c>
      <c r="K35" s="60"/>
      <c r="L35" s="14"/>
      <c r="M35" s="24"/>
      <c r="N35" s="14"/>
      <c r="O35" s="14"/>
      <c r="P35" s="24"/>
      <c r="Q35" s="6"/>
      <c r="R35" s="6"/>
      <c r="S35" s="12">
        <v>2.8788345017756602E-2</v>
      </c>
      <c r="T35" s="17">
        <v>8.6365035053269801E-3</v>
      </c>
      <c r="U35" s="20">
        <v>2.8788345017756602E-2</v>
      </c>
      <c r="V35" s="17">
        <f>SQRT(T35^2+R35^2)</f>
        <v>8.6365035053269801E-3</v>
      </c>
      <c r="W35" s="17"/>
      <c r="X35" s="17"/>
      <c r="Y35" s="17"/>
      <c r="Z35" s="17">
        <v>2.6789447522857584E-3</v>
      </c>
      <c r="AA35" s="17">
        <v>8.0368342568572747E-4</v>
      </c>
      <c r="AB35" s="20">
        <v>2.6789447522857584E-3</v>
      </c>
      <c r="AC35" s="17">
        <f>SQRT(Z35^2+X35^2)</f>
        <v>2.6789447522857584E-3</v>
      </c>
      <c r="AD35" s="26">
        <v>3</v>
      </c>
      <c r="AE35" s="26"/>
      <c r="AF35" s="26"/>
      <c r="AH35" s="38"/>
    </row>
    <row r="36" spans="1:34" x14ac:dyDescent="0.25">
      <c r="A36" s="1" t="s">
        <v>499</v>
      </c>
      <c r="B36" t="s">
        <v>500</v>
      </c>
      <c r="C36">
        <v>0</v>
      </c>
      <c r="D36" s="15">
        <v>140.26999999999998</v>
      </c>
      <c r="E36" t="s">
        <v>681</v>
      </c>
      <c r="F36" s="16" t="s">
        <v>3</v>
      </c>
      <c r="G36" t="s">
        <v>501</v>
      </c>
      <c r="H36" s="23">
        <v>2.5499999999999999E-14</v>
      </c>
      <c r="I36" s="14">
        <v>1.6E-15</v>
      </c>
      <c r="J36" s="24">
        <v>1.6E-15</v>
      </c>
      <c r="K36" s="60"/>
      <c r="L36" s="14"/>
      <c r="M36" s="24"/>
      <c r="N36" s="14"/>
      <c r="O36" s="14"/>
      <c r="P36" s="24"/>
      <c r="Q36" s="6"/>
      <c r="R36" s="6"/>
      <c r="S36" s="12">
        <v>8.6530005670296589E-2</v>
      </c>
      <c r="T36" s="17">
        <v>2.5959001701088977E-2</v>
      </c>
      <c r="U36" s="20">
        <v>8.6530005670296589E-2</v>
      </c>
      <c r="V36" s="17">
        <f>SQRT(T36^2+R36^2)</f>
        <v>2.5959001701088977E-2</v>
      </c>
      <c r="W36" s="17"/>
      <c r="X36" s="17"/>
      <c r="Y36" s="17"/>
      <c r="Z36" s="17">
        <v>2.5208790751182462E-2</v>
      </c>
      <c r="AA36" s="17">
        <v>7.562637225354738E-3</v>
      </c>
      <c r="AB36" s="20">
        <v>2.5208790751182462E-2</v>
      </c>
      <c r="AC36" s="17">
        <f>SQRT(Z36^2+X36^2)</f>
        <v>2.5208790751182462E-2</v>
      </c>
      <c r="AD36" s="26">
        <v>27</v>
      </c>
      <c r="AE36" s="26"/>
      <c r="AF36" s="26"/>
      <c r="AH36" s="37"/>
    </row>
    <row r="37" spans="1:34" x14ac:dyDescent="0.25">
      <c r="A37" s="1" t="s">
        <v>578</v>
      </c>
      <c r="B37" t="s">
        <v>471</v>
      </c>
      <c r="C37">
        <v>1</v>
      </c>
      <c r="D37" s="15">
        <v>134.22199999999998</v>
      </c>
      <c r="E37" t="s">
        <v>681</v>
      </c>
      <c r="F37" s="16" t="s">
        <v>3</v>
      </c>
      <c r="G37" t="s">
        <v>472</v>
      </c>
      <c r="H37" s="23">
        <v>1.4999999999999999E-15</v>
      </c>
      <c r="I37" s="14">
        <v>4.4999999999999998E-15</v>
      </c>
      <c r="J37" s="24">
        <v>4.9499999999999996E-16</v>
      </c>
      <c r="K37" s="60"/>
      <c r="L37" s="14"/>
      <c r="M37" s="24"/>
      <c r="N37" s="14"/>
      <c r="O37" s="14"/>
      <c r="P37" s="24"/>
      <c r="Q37" s="6"/>
      <c r="R37" s="6"/>
      <c r="S37" s="17">
        <v>0.23426435044978811</v>
      </c>
      <c r="T37" s="17">
        <v>7.0279305134936423E-2</v>
      </c>
      <c r="U37" s="20">
        <v>0.23426435044978811</v>
      </c>
      <c r="V37" s="17">
        <f>SQRT(T37^2+R37^2)</f>
        <v>7.0279305134936423E-2</v>
      </c>
      <c r="W37" s="17"/>
      <c r="X37" s="17"/>
      <c r="Y37" s="17"/>
      <c r="Z37" s="17">
        <v>4.491951950329269E-2</v>
      </c>
      <c r="AA37" s="17">
        <v>1.3475855850987806E-2</v>
      </c>
      <c r="AB37" s="20">
        <v>4.491951950329269E-2</v>
      </c>
      <c r="AC37" s="17">
        <f>SQRT(Z37^2+X37^2)</f>
        <v>4.491951950329269E-2</v>
      </c>
      <c r="AD37" s="26" t="s">
        <v>801</v>
      </c>
      <c r="AE37" s="26"/>
      <c r="AF37" s="26"/>
      <c r="AG37" t="s">
        <v>815</v>
      </c>
      <c r="AH37" s="38"/>
    </row>
    <row r="38" spans="1:34" x14ac:dyDescent="0.25">
      <c r="A38" s="5" t="s">
        <v>688</v>
      </c>
      <c r="B38" t="s">
        <v>222</v>
      </c>
      <c r="C38">
        <v>1</v>
      </c>
      <c r="D38" s="15">
        <v>84.162000000000006</v>
      </c>
      <c r="E38" t="s">
        <v>681</v>
      </c>
      <c r="F38" s="16" t="s">
        <v>3</v>
      </c>
      <c r="G38" t="s">
        <v>223</v>
      </c>
      <c r="H38" s="23">
        <v>5.72E-11</v>
      </c>
      <c r="I38" s="14">
        <v>1.1440000000000001E-11</v>
      </c>
      <c r="J38" s="24">
        <v>1.1440000000000001E-11</v>
      </c>
      <c r="K38" s="60">
        <v>1.13E-15</v>
      </c>
      <c r="L38" s="14">
        <v>2.2600000000000002E-16</v>
      </c>
      <c r="M38" s="24">
        <v>2.2600000000000002E-16</v>
      </c>
      <c r="N38" s="14">
        <v>1.0999999999999999E-10</v>
      </c>
      <c r="O38" s="14">
        <v>2.2000000000000002E-11</v>
      </c>
      <c r="P38" s="24">
        <v>2.2000000000000002E-11</v>
      </c>
      <c r="Q38" s="6"/>
      <c r="R38" s="6"/>
      <c r="S38" s="12">
        <v>8.9109490934180746E-2</v>
      </c>
      <c r="T38" s="17">
        <v>2.6732847280254223E-2</v>
      </c>
      <c r="U38" s="20">
        <v>8.9109490934180746E-2</v>
      </c>
      <c r="V38" s="17">
        <f>SQRT(T38^2+R38^2)</f>
        <v>2.6732847280254223E-2</v>
      </c>
      <c r="W38" s="17"/>
      <c r="X38" s="17"/>
      <c r="Y38" s="17"/>
      <c r="Z38" s="17">
        <v>3.5568888856270929E-2</v>
      </c>
      <c r="AA38" s="17">
        <v>1.0670666656881279E-2</v>
      </c>
      <c r="AB38" s="20">
        <v>3.5568888856270929E-2</v>
      </c>
      <c r="AC38" s="17">
        <f>SQRT(Z38^2+X38^2)</f>
        <v>3.5568888856270929E-2</v>
      </c>
      <c r="AD38" s="26" t="s">
        <v>801</v>
      </c>
      <c r="AE38" s="26" t="s">
        <v>801</v>
      </c>
      <c r="AF38" s="26" t="s">
        <v>801</v>
      </c>
      <c r="AH38" s="38"/>
    </row>
    <row r="39" spans="1:34" x14ac:dyDescent="0.25">
      <c r="A39" s="5" t="s">
        <v>703</v>
      </c>
      <c r="B39" t="s">
        <v>187</v>
      </c>
      <c r="C39">
        <v>0</v>
      </c>
      <c r="D39" s="15">
        <v>82.146000000000001</v>
      </c>
      <c r="E39" t="s">
        <v>681</v>
      </c>
      <c r="F39" s="16" t="s">
        <v>3</v>
      </c>
      <c r="G39" t="s">
        <v>186</v>
      </c>
      <c r="H39" s="23">
        <v>1.37E-12</v>
      </c>
      <c r="I39" s="14">
        <v>4.1100000000000001E-12</v>
      </c>
      <c r="J39" s="24">
        <v>4.5210000000000001E-13</v>
      </c>
      <c r="K39" s="60"/>
      <c r="L39" s="14"/>
      <c r="M39" s="24"/>
      <c r="N39" s="14"/>
      <c r="O39" s="14"/>
      <c r="P39" s="24"/>
      <c r="Q39" s="6"/>
      <c r="R39" s="6"/>
      <c r="S39" s="12">
        <v>2.0181609257074355E-2</v>
      </c>
      <c r="T39" s="17">
        <v>6.0544827771223065E-3</v>
      </c>
      <c r="U39" s="20">
        <v>2.0181609257074355E-2</v>
      </c>
      <c r="V39" s="17">
        <f>SQRT(T39^2+R39^2)</f>
        <v>6.0544827771223065E-3</v>
      </c>
      <c r="W39" s="17"/>
      <c r="X39" s="17"/>
      <c r="Y39" s="17"/>
      <c r="Z39" s="17">
        <v>1.4949170518617636E-2</v>
      </c>
      <c r="AA39" s="17">
        <v>4.4847511555852907E-3</v>
      </c>
      <c r="AB39" s="20">
        <v>1.4949170518617636E-2</v>
      </c>
      <c r="AC39" s="17">
        <f>SQRT(Z39^2+X39^2)</f>
        <v>1.4949170518617636E-2</v>
      </c>
      <c r="AD39" s="26">
        <v>28</v>
      </c>
      <c r="AE39" s="26"/>
      <c r="AF39" s="26"/>
      <c r="AH39" s="38"/>
    </row>
    <row r="40" spans="1:34" x14ac:dyDescent="0.25">
      <c r="A40" s="5" t="s">
        <v>704</v>
      </c>
      <c r="B40" t="s">
        <v>381</v>
      </c>
      <c r="C40">
        <v>0.25</v>
      </c>
      <c r="D40" s="15">
        <v>112.21599999999999</v>
      </c>
      <c r="E40" t="s">
        <v>681</v>
      </c>
      <c r="F40" s="16" t="s">
        <v>3</v>
      </c>
      <c r="G40" t="s">
        <v>380</v>
      </c>
      <c r="H40" s="23">
        <v>3.91E-13</v>
      </c>
      <c r="I40" s="14">
        <v>1.1729999999999999E-12</v>
      </c>
      <c r="J40" s="24">
        <v>1.2903000000000001E-13</v>
      </c>
      <c r="K40" s="60"/>
      <c r="L40" s="14"/>
      <c r="M40" s="24"/>
      <c r="N40" s="14"/>
      <c r="O40" s="14"/>
      <c r="P40" s="24"/>
      <c r="Q40" s="6"/>
      <c r="R40" s="6"/>
      <c r="S40" s="12">
        <v>4.7779102046945597E-3</v>
      </c>
      <c r="T40" s="17">
        <v>1.4333730614083679E-3</v>
      </c>
      <c r="U40" s="20">
        <v>4.7779102046945597E-3</v>
      </c>
      <c r="V40" s="17">
        <f>SQRT(T40^2+R40^2)</f>
        <v>1.4333730614083679E-3</v>
      </c>
      <c r="W40" s="17"/>
      <c r="X40" s="17"/>
      <c r="Y40" s="17"/>
      <c r="Z40" s="17">
        <v>1.3623997790911022E-3</v>
      </c>
      <c r="AA40" s="17">
        <v>4.0871993372733063E-4</v>
      </c>
      <c r="AB40" s="20">
        <v>1.3623997790911022E-3</v>
      </c>
      <c r="AC40" s="17">
        <f>SQRT(Z40^2+X40^2)</f>
        <v>1.3623997790911022E-3</v>
      </c>
      <c r="AD40" s="26">
        <v>3</v>
      </c>
      <c r="AE40" s="26"/>
      <c r="AF40" s="26"/>
      <c r="AH40" s="38"/>
    </row>
    <row r="41" spans="1:34" x14ac:dyDescent="0.25">
      <c r="A41" s="5" t="s">
        <v>705</v>
      </c>
      <c r="B41" t="s">
        <v>363</v>
      </c>
      <c r="C41">
        <v>0.25</v>
      </c>
      <c r="D41" s="15">
        <v>110.15599999999999</v>
      </c>
      <c r="E41" t="s">
        <v>681</v>
      </c>
      <c r="F41" s="16" t="s">
        <v>3</v>
      </c>
      <c r="G41" t="s">
        <v>364</v>
      </c>
      <c r="H41" s="23">
        <v>1.6199999999999999E-13</v>
      </c>
      <c r="I41" s="14">
        <v>4.8599999999999995E-13</v>
      </c>
      <c r="J41" s="24">
        <v>5.346E-14</v>
      </c>
      <c r="K41" s="60"/>
      <c r="L41" s="14"/>
      <c r="M41" s="24"/>
      <c r="N41" s="14"/>
      <c r="O41" s="14"/>
      <c r="P41" s="24"/>
      <c r="Q41" s="6"/>
      <c r="R41" s="6"/>
      <c r="S41" s="12">
        <v>1.2122663522865505E-2</v>
      </c>
      <c r="T41" s="17">
        <v>3.6367990568596511E-3</v>
      </c>
      <c r="U41" s="20">
        <v>1.2122663522865505E-2</v>
      </c>
      <c r="V41" s="17">
        <f>SQRT(T41^2+R41^2)</f>
        <v>3.6367990568596511E-3</v>
      </c>
      <c r="W41" s="17"/>
      <c r="X41" s="17"/>
      <c r="Y41" s="17"/>
      <c r="Z41" s="17">
        <v>2.0279755334918242E-2</v>
      </c>
      <c r="AA41" s="17">
        <v>6.0839266004754722E-3</v>
      </c>
      <c r="AB41" s="20">
        <v>2.0279755334918242E-2</v>
      </c>
      <c r="AC41" s="17">
        <f>SQRT(Z41^2+X41^2)</f>
        <v>2.0279755334918242E-2</v>
      </c>
      <c r="AD41" s="26">
        <v>3</v>
      </c>
      <c r="AE41" s="26"/>
      <c r="AF41" s="26"/>
      <c r="AH41" s="37"/>
    </row>
    <row r="42" spans="1:34" x14ac:dyDescent="0.25">
      <c r="A42" s="5" t="s">
        <v>286</v>
      </c>
      <c r="B42" t="s">
        <v>287</v>
      </c>
      <c r="C42">
        <v>0.25</v>
      </c>
      <c r="D42" s="15">
        <v>96.173000000000002</v>
      </c>
      <c r="E42" t="s">
        <v>681</v>
      </c>
      <c r="F42" s="16" t="s">
        <v>3</v>
      </c>
      <c r="G42" t="s">
        <v>288</v>
      </c>
      <c r="H42" s="23">
        <v>3.2E-13</v>
      </c>
      <c r="I42" s="14">
        <v>9.5999999999999995E-13</v>
      </c>
      <c r="J42" s="24">
        <v>1.056E-13</v>
      </c>
      <c r="K42" s="60"/>
      <c r="L42" s="14"/>
      <c r="M42" s="24"/>
      <c r="N42" s="14"/>
      <c r="O42" s="14"/>
      <c r="P42" s="24"/>
      <c r="Q42" s="6"/>
      <c r="R42" s="6"/>
      <c r="S42" s="12">
        <v>2.0966129528758128E-2</v>
      </c>
      <c r="T42" s="17">
        <v>6.2898388586274381E-3</v>
      </c>
      <c r="U42" s="20">
        <v>2.0966129528758128E-2</v>
      </c>
      <c r="V42" s="17">
        <f>SQRT(T42^2+R42^2)</f>
        <v>6.2898388586274381E-3</v>
      </c>
      <c r="W42" s="17"/>
      <c r="X42" s="17"/>
      <c r="Y42" s="17"/>
      <c r="Z42" s="17">
        <v>1.0153492958345294E-2</v>
      </c>
      <c r="AA42" s="17">
        <v>3.0460478875035881E-3</v>
      </c>
      <c r="AB42" s="20">
        <v>1.0153492958345294E-2</v>
      </c>
      <c r="AC42" s="17">
        <f>SQRT(Z42^2+X42^2)</f>
        <v>1.0153492958345294E-2</v>
      </c>
      <c r="AD42" s="26">
        <v>3</v>
      </c>
      <c r="AE42" s="26"/>
      <c r="AF42" s="26"/>
      <c r="AH42" s="38"/>
    </row>
    <row r="43" spans="1:34" x14ac:dyDescent="0.25">
      <c r="A43" s="1" t="s">
        <v>706</v>
      </c>
      <c r="B43" t="s">
        <v>289</v>
      </c>
      <c r="C43">
        <v>0.25</v>
      </c>
      <c r="D43" s="15">
        <v>96.173000000000002</v>
      </c>
      <c r="E43" t="s">
        <v>681</v>
      </c>
      <c r="F43" s="16" t="s">
        <v>3</v>
      </c>
      <c r="G43" t="s">
        <v>288</v>
      </c>
      <c r="H43" s="23">
        <v>4.5E-13</v>
      </c>
      <c r="I43" s="14">
        <v>1.3500000000000001E-12</v>
      </c>
      <c r="J43" s="24">
        <v>1.485E-13</v>
      </c>
      <c r="K43" s="60"/>
      <c r="L43" s="14"/>
      <c r="M43" s="24"/>
      <c r="N43" s="14"/>
      <c r="O43" s="14"/>
      <c r="P43" s="24"/>
      <c r="Q43" s="6"/>
      <c r="R43" s="6"/>
      <c r="S43" s="12">
        <v>6.0538416420720866E-2</v>
      </c>
      <c r="T43" s="17">
        <v>1.8161524926216258E-2</v>
      </c>
      <c r="U43" s="20">
        <v>6.0538416420720866E-2</v>
      </c>
      <c r="V43" s="17">
        <f>SQRT(T43^2+R43^2)</f>
        <v>1.8161524926216258E-2</v>
      </c>
      <c r="W43" s="17"/>
      <c r="X43" s="17"/>
      <c r="Y43" s="17"/>
      <c r="Z43" s="17">
        <v>8.6663652018199745E-3</v>
      </c>
      <c r="AA43" s="17">
        <v>2.5999095605459921E-3</v>
      </c>
      <c r="AB43" s="20">
        <v>8.6663652018199745E-3</v>
      </c>
      <c r="AC43" s="17">
        <f>SQRT(Z43^2+X43^2)</f>
        <v>8.6663652018199745E-3</v>
      </c>
      <c r="AD43" s="26">
        <v>3</v>
      </c>
      <c r="AE43" s="26"/>
      <c r="AF43" s="26"/>
      <c r="AH43" s="38"/>
    </row>
    <row r="44" spans="1:34" x14ac:dyDescent="0.25">
      <c r="A44" s="1" t="s">
        <v>537</v>
      </c>
      <c r="B44" t="s">
        <v>538</v>
      </c>
      <c r="C44">
        <v>0.25</v>
      </c>
      <c r="D44" s="15">
        <v>166.30799999999999</v>
      </c>
      <c r="E44" t="s">
        <v>681</v>
      </c>
      <c r="F44" s="16" t="s">
        <v>3</v>
      </c>
      <c r="G44" t="s">
        <v>539</v>
      </c>
      <c r="H44" s="23">
        <v>3.8800000000000003E-14</v>
      </c>
      <c r="I44" s="14">
        <v>1.1640000000000001E-13</v>
      </c>
      <c r="J44" s="24">
        <v>1.2804000000000002E-14</v>
      </c>
      <c r="K44" s="60"/>
      <c r="L44" s="14"/>
      <c r="M44" s="24"/>
      <c r="N44" s="14"/>
      <c r="O44" s="14"/>
      <c r="P44" s="24"/>
      <c r="Q44" s="6"/>
      <c r="R44" s="6"/>
      <c r="S44" s="12">
        <v>2.0569729442934188E-2</v>
      </c>
      <c r="T44" s="17">
        <v>6.1709188328802561E-3</v>
      </c>
      <c r="U44" s="20">
        <v>2.0569729442934188E-2</v>
      </c>
      <c r="V44" s="17">
        <f>SQRT(T44^2+R44^2)</f>
        <v>6.1709188328802561E-3</v>
      </c>
      <c r="W44" s="17"/>
      <c r="X44" s="17"/>
      <c r="Y44" s="17"/>
      <c r="Z44" s="17">
        <v>0</v>
      </c>
      <c r="AA44" s="17">
        <v>0</v>
      </c>
      <c r="AB44" s="20">
        <v>0</v>
      </c>
      <c r="AC44" s="17">
        <f>SQRT(Z44^2+X44^2)</f>
        <v>0</v>
      </c>
      <c r="AD44" s="26">
        <v>3</v>
      </c>
      <c r="AE44" s="26"/>
      <c r="AF44" s="26"/>
      <c r="AH44" s="38"/>
    </row>
    <row r="45" spans="1:34" x14ac:dyDescent="0.25">
      <c r="A45" s="1" t="s">
        <v>540</v>
      </c>
      <c r="B45" t="s">
        <v>541</v>
      </c>
      <c r="C45">
        <v>0.25</v>
      </c>
      <c r="D45" s="15">
        <v>168.32400000000001</v>
      </c>
      <c r="E45" t="s">
        <v>681</v>
      </c>
      <c r="F45" s="16" t="s">
        <v>3</v>
      </c>
      <c r="G45" t="s">
        <v>542</v>
      </c>
      <c r="H45" s="23">
        <v>2.2199999999999999E-14</v>
      </c>
      <c r="I45" s="14">
        <v>6.6600000000000001E-14</v>
      </c>
      <c r="J45" s="24">
        <v>7.3259999999999995E-15</v>
      </c>
      <c r="K45" s="60"/>
      <c r="L45" s="14"/>
      <c r="M45" s="24"/>
      <c r="N45" s="14"/>
      <c r="O45" s="14"/>
      <c r="P45" s="24"/>
      <c r="Q45" s="6"/>
      <c r="R45" s="6"/>
      <c r="S45" s="12">
        <v>2.6576514840018821E-2</v>
      </c>
      <c r="T45" s="17">
        <v>7.9729544520056456E-3</v>
      </c>
      <c r="U45" s="20">
        <v>2.6576514840018821E-2</v>
      </c>
      <c r="V45" s="17">
        <f>SQRT(T45^2+R45^2)</f>
        <v>7.9729544520056456E-3</v>
      </c>
      <c r="W45" s="17"/>
      <c r="X45" s="17"/>
      <c r="Y45" s="17"/>
      <c r="Z45" s="17">
        <v>1.259853559159514E-2</v>
      </c>
      <c r="AA45" s="17">
        <v>3.779560677478542E-3</v>
      </c>
      <c r="AB45" s="20">
        <v>1.259853559159514E-2</v>
      </c>
      <c r="AC45" s="17">
        <f>SQRT(Z45^2+X45^2)</f>
        <v>1.259853559159514E-2</v>
      </c>
      <c r="AD45" s="26">
        <v>3</v>
      </c>
      <c r="AE45" s="26"/>
      <c r="AF45" s="26"/>
      <c r="AH45" s="38"/>
    </row>
    <row r="46" spans="1:34" x14ac:dyDescent="0.25">
      <c r="A46" s="5" t="s">
        <v>306</v>
      </c>
      <c r="B46" t="s">
        <v>307</v>
      </c>
      <c r="C46">
        <v>0.75</v>
      </c>
      <c r="D46" s="15">
        <v>98.144999999999996</v>
      </c>
      <c r="E46" t="s">
        <v>681</v>
      </c>
      <c r="F46" s="16" t="s">
        <v>3</v>
      </c>
      <c r="G46" t="s">
        <v>308</v>
      </c>
      <c r="H46" s="23">
        <v>7.77E-14</v>
      </c>
      <c r="I46" s="14">
        <v>2.3309999999999999E-13</v>
      </c>
      <c r="J46" s="24">
        <v>2.5641000000000002E-14</v>
      </c>
      <c r="K46" s="60"/>
      <c r="L46" s="14"/>
      <c r="M46" s="24"/>
      <c r="N46" s="14"/>
      <c r="O46" s="14"/>
      <c r="P46" s="24"/>
      <c r="Q46" s="6"/>
      <c r="R46" s="6"/>
      <c r="S46" s="17">
        <v>5.3974997832694233E-3</v>
      </c>
      <c r="T46" s="17">
        <v>1.619249934980827E-3</v>
      </c>
      <c r="U46" s="20">
        <v>5.3974997832694233E-3</v>
      </c>
      <c r="V46" s="17">
        <f>SQRT(T46^2+R46^2)</f>
        <v>1.619249934980827E-3</v>
      </c>
      <c r="W46" s="17"/>
      <c r="X46" s="17"/>
      <c r="Y46" s="17"/>
      <c r="Z46" s="17">
        <v>2.3012363922059902E-3</v>
      </c>
      <c r="AA46" s="17">
        <v>6.9037091766179707E-4</v>
      </c>
      <c r="AB46" s="20">
        <v>2.3012363922059902E-3</v>
      </c>
      <c r="AC46" s="17">
        <f>SQRT(Z46^2+X46^2)</f>
        <v>2.3012363922059902E-3</v>
      </c>
      <c r="AD46" s="26">
        <v>1</v>
      </c>
      <c r="AE46" s="26"/>
      <c r="AF46" s="26"/>
      <c r="AG46" t="s">
        <v>815</v>
      </c>
      <c r="AH46" s="37"/>
    </row>
    <row r="47" spans="1:34" x14ac:dyDescent="0.25">
      <c r="A47" s="5" t="s">
        <v>707</v>
      </c>
      <c r="B47" t="s">
        <v>309</v>
      </c>
      <c r="C47">
        <v>0.75</v>
      </c>
      <c r="D47" s="15">
        <v>98.144999999999996</v>
      </c>
      <c r="E47" t="s">
        <v>681</v>
      </c>
      <c r="F47" s="16" t="s">
        <v>3</v>
      </c>
      <c r="G47" t="s">
        <v>308</v>
      </c>
      <c r="H47" s="23">
        <v>7.77E-14</v>
      </c>
      <c r="I47" s="14">
        <v>2.3309999999999999E-13</v>
      </c>
      <c r="J47" s="24">
        <v>2.5641000000000002E-14</v>
      </c>
      <c r="K47" s="60"/>
      <c r="L47" s="14"/>
      <c r="M47" s="24"/>
      <c r="N47" s="14"/>
      <c r="O47" s="14"/>
      <c r="P47" s="24"/>
      <c r="Q47" s="6"/>
      <c r="R47" s="6"/>
      <c r="S47" s="17">
        <v>7.9909715410682453E-3</v>
      </c>
      <c r="T47" s="17">
        <v>2.3972914623204733E-3</v>
      </c>
      <c r="U47" s="20">
        <v>7.9909715410682453E-3</v>
      </c>
      <c r="V47" s="17">
        <f>SQRT(T47^2+R47^2)</f>
        <v>2.3972914623204733E-3</v>
      </c>
      <c r="W47" s="17"/>
      <c r="X47" s="17"/>
      <c r="Y47" s="17"/>
      <c r="Z47" s="17">
        <v>8.5417071326423216E-3</v>
      </c>
      <c r="AA47" s="17">
        <v>2.5625121397926964E-3</v>
      </c>
      <c r="AB47" s="20">
        <v>8.5417071326423216E-3</v>
      </c>
      <c r="AC47" s="17">
        <f>SQRT(Z47^2+X47^2)</f>
        <v>8.5417071326423216E-3</v>
      </c>
      <c r="AD47" s="26">
        <v>1</v>
      </c>
      <c r="AE47" s="26"/>
      <c r="AF47" s="26"/>
      <c r="AG47" t="s">
        <v>815</v>
      </c>
      <c r="AH47" s="38"/>
    </row>
    <row r="48" spans="1:34" x14ac:dyDescent="0.25">
      <c r="A48" s="1" t="s">
        <v>505</v>
      </c>
      <c r="B48" t="s">
        <v>506</v>
      </c>
      <c r="C48">
        <v>0</v>
      </c>
      <c r="D48" s="15">
        <v>148.20499999999998</v>
      </c>
      <c r="E48" t="s">
        <v>681</v>
      </c>
      <c r="F48" s="16" t="s">
        <v>3</v>
      </c>
      <c r="G48" t="s">
        <v>507</v>
      </c>
      <c r="H48" s="23">
        <v>1.6E-13</v>
      </c>
      <c r="I48" s="14">
        <v>4.7999999999999997E-13</v>
      </c>
      <c r="J48" s="24">
        <v>5.28E-14</v>
      </c>
      <c r="K48" s="60"/>
      <c r="L48" s="14"/>
      <c r="M48" s="24"/>
      <c r="N48" s="14"/>
      <c r="O48" s="14"/>
      <c r="P48" s="24"/>
      <c r="Q48" s="6"/>
      <c r="R48" s="6"/>
      <c r="S48" s="17">
        <v>2.8851921912200221E-2</v>
      </c>
      <c r="T48" s="17">
        <v>8.6555765736600655E-3</v>
      </c>
      <c r="U48" s="20">
        <v>2.8851921912200221E-2</v>
      </c>
      <c r="V48" s="17">
        <f>SQRT(T48^2+R48^2)</f>
        <v>8.6555765736600655E-3</v>
      </c>
      <c r="W48" s="17"/>
      <c r="X48" s="17"/>
      <c r="Y48" s="17"/>
      <c r="Z48" s="17">
        <v>0</v>
      </c>
      <c r="AA48" s="17">
        <v>0</v>
      </c>
      <c r="AB48" s="20">
        <v>0</v>
      </c>
      <c r="AC48" s="17">
        <f>SQRT(Z48^2+X48^2)</f>
        <v>0</v>
      </c>
      <c r="AD48" s="26">
        <v>29</v>
      </c>
      <c r="AE48" s="26"/>
      <c r="AF48" s="26"/>
      <c r="AG48" t="s">
        <v>816</v>
      </c>
      <c r="AH48" s="38"/>
    </row>
    <row r="49" spans="1:34" x14ac:dyDescent="0.25">
      <c r="A49" s="5" t="s">
        <v>708</v>
      </c>
      <c r="B49" t="s">
        <v>290</v>
      </c>
      <c r="C49">
        <v>0.25</v>
      </c>
      <c r="D49" s="15">
        <v>96.173000000000002</v>
      </c>
      <c r="E49" t="s">
        <v>681</v>
      </c>
      <c r="F49" s="16" t="s">
        <v>3</v>
      </c>
      <c r="G49" t="s">
        <v>288</v>
      </c>
      <c r="H49" s="23">
        <v>1.1000000000000001E-11</v>
      </c>
      <c r="I49" s="14">
        <v>3.3000000000000002E-11</v>
      </c>
      <c r="J49" s="24">
        <v>3.6300000000000005E-12</v>
      </c>
      <c r="K49" s="60"/>
      <c r="L49" s="14"/>
      <c r="M49" s="24"/>
      <c r="N49" s="14"/>
      <c r="O49" s="14"/>
      <c r="P49" s="24"/>
      <c r="Q49" s="6"/>
      <c r="R49" s="6"/>
      <c r="S49" s="17">
        <v>0</v>
      </c>
      <c r="T49" s="17">
        <v>0</v>
      </c>
      <c r="U49" s="20">
        <v>0</v>
      </c>
      <c r="V49" s="17">
        <f>SQRT(T49^2+R49^2)</f>
        <v>0</v>
      </c>
      <c r="W49" s="17"/>
      <c r="X49" s="17"/>
      <c r="Y49" s="17"/>
      <c r="Z49" s="17">
        <v>1.8938726023595373E-3</v>
      </c>
      <c r="AA49" s="17">
        <v>5.6816178070786118E-4</v>
      </c>
      <c r="AB49" s="20">
        <v>1.8938726023595373E-3</v>
      </c>
      <c r="AC49" s="17">
        <f>SQRT(Z49^2+X49^2)</f>
        <v>1.8938726023595373E-3</v>
      </c>
      <c r="AD49" s="26">
        <v>3</v>
      </c>
      <c r="AE49" s="26"/>
      <c r="AF49" s="26"/>
      <c r="AH49" s="38"/>
    </row>
    <row r="50" spans="1:34" x14ac:dyDescent="0.25">
      <c r="A50" s="5" t="s">
        <v>709</v>
      </c>
      <c r="B50" t="s">
        <v>415</v>
      </c>
      <c r="C50">
        <v>0</v>
      </c>
      <c r="D50" s="15">
        <v>118.17899999999999</v>
      </c>
      <c r="E50" t="s">
        <v>681</v>
      </c>
      <c r="F50" s="16" t="s">
        <v>3</v>
      </c>
      <c r="G50" t="s">
        <v>416</v>
      </c>
      <c r="H50" s="23">
        <v>5.7100000000000001E-16</v>
      </c>
      <c r="I50" s="14">
        <v>1.713E-15</v>
      </c>
      <c r="J50" s="24">
        <v>1.8843000000000001E-16</v>
      </c>
      <c r="K50" s="60"/>
      <c r="L50" s="14"/>
      <c r="M50" s="24"/>
      <c r="N50" s="14"/>
      <c r="O50" s="14"/>
      <c r="P50" s="24"/>
      <c r="Q50" s="6"/>
      <c r="R50" s="6"/>
      <c r="S50" s="12">
        <v>0.17480069763523029</v>
      </c>
      <c r="T50" s="17">
        <v>5.2440209290569084E-2</v>
      </c>
      <c r="U50" s="20">
        <v>0.17480069763523029</v>
      </c>
      <c r="V50" s="17">
        <f>SQRT(T50^2+R50^2)</f>
        <v>5.2440209290569084E-2</v>
      </c>
      <c r="W50" s="17"/>
      <c r="X50" s="17"/>
      <c r="Y50" s="17"/>
      <c r="Z50" s="17">
        <v>4.1482258539674431E-2</v>
      </c>
      <c r="AA50" s="17">
        <v>1.244467756190233E-2</v>
      </c>
      <c r="AB50" s="20">
        <v>4.1482258539674431E-2</v>
      </c>
      <c r="AC50" s="17">
        <f>SQRT(Z50^2+X50^2)</f>
        <v>4.1482258539674431E-2</v>
      </c>
      <c r="AD50" s="26">
        <v>24</v>
      </c>
      <c r="AE50" s="26"/>
      <c r="AF50" s="26"/>
      <c r="AG50" t="s">
        <v>414</v>
      </c>
      <c r="AH50" s="38"/>
    </row>
    <row r="51" spans="1:34" x14ac:dyDescent="0.25">
      <c r="A51" s="1" t="s">
        <v>213</v>
      </c>
      <c r="B51" t="s">
        <v>214</v>
      </c>
      <c r="C51">
        <v>0</v>
      </c>
      <c r="D51" s="15">
        <v>84.117999999999995</v>
      </c>
      <c r="E51" t="s">
        <v>681</v>
      </c>
      <c r="F51" s="16" t="s">
        <v>3</v>
      </c>
      <c r="G51" t="s">
        <v>212</v>
      </c>
      <c r="H51" s="23">
        <v>2.1399999999999999E-14</v>
      </c>
      <c r="I51" s="14">
        <v>6.4199999999999994E-14</v>
      </c>
      <c r="J51" s="24">
        <v>7.062E-15</v>
      </c>
      <c r="K51" s="60"/>
      <c r="L51" s="14"/>
      <c r="M51" s="24"/>
      <c r="N51" s="14"/>
      <c r="O51" s="14"/>
      <c r="P51" s="24"/>
      <c r="Q51" s="6"/>
      <c r="R51" s="6"/>
      <c r="S51" s="12">
        <v>1.7282215243711607E-2</v>
      </c>
      <c r="T51" s="17">
        <v>5.1846645731134814E-3</v>
      </c>
      <c r="U51" s="20">
        <v>1.7282215243711607E-2</v>
      </c>
      <c r="V51" s="17">
        <f>SQRT(T51^2+R51^2)</f>
        <v>5.1846645731134814E-3</v>
      </c>
      <c r="W51" s="17"/>
      <c r="X51" s="17"/>
      <c r="Y51" s="17"/>
      <c r="Z51" s="17">
        <v>1.5242035896987515E-2</v>
      </c>
      <c r="AA51" s="17">
        <v>4.5726107690962541E-3</v>
      </c>
      <c r="AB51" s="20">
        <v>1.5242035896987515E-2</v>
      </c>
      <c r="AC51" s="17">
        <f>SQRT(Z51^2+X51^2)</f>
        <v>1.5242035896987515E-2</v>
      </c>
      <c r="AD51" s="26">
        <v>1</v>
      </c>
      <c r="AE51" s="26"/>
      <c r="AF51" s="26"/>
      <c r="AG51" t="s">
        <v>817</v>
      </c>
      <c r="AH51" s="37"/>
    </row>
    <row r="52" spans="1:34" x14ac:dyDescent="0.25">
      <c r="A52" s="5" t="s">
        <v>710</v>
      </c>
      <c r="B52" t="s">
        <v>365</v>
      </c>
      <c r="C52">
        <v>0</v>
      </c>
      <c r="D52" s="15">
        <v>110.19999999999999</v>
      </c>
      <c r="E52" t="s">
        <v>681</v>
      </c>
      <c r="F52" s="16" t="s">
        <v>3</v>
      </c>
      <c r="G52" t="s">
        <v>366</v>
      </c>
      <c r="H52" s="23">
        <v>4.2999999999999999E-12</v>
      </c>
      <c r="I52" s="14">
        <v>1.2899999999999999E-11</v>
      </c>
      <c r="J52" s="24">
        <v>1.4190000000000001E-12</v>
      </c>
      <c r="K52" s="60"/>
      <c r="L52" s="14"/>
      <c r="M52" s="24"/>
      <c r="N52" s="14"/>
      <c r="O52" s="14"/>
      <c r="P52" s="24"/>
      <c r="Q52" s="6"/>
      <c r="R52" s="6"/>
      <c r="S52" s="17">
        <v>7.3177884024521155E-3</v>
      </c>
      <c r="T52" s="17">
        <v>2.1953365207356347E-3</v>
      </c>
      <c r="U52" s="20">
        <v>7.3177884024521155E-3</v>
      </c>
      <c r="V52" s="17">
        <f>SQRT(T52^2+R52^2)</f>
        <v>2.1953365207356347E-3</v>
      </c>
      <c r="W52" s="17"/>
      <c r="X52" s="17"/>
      <c r="Y52" s="17"/>
      <c r="Z52" s="17">
        <v>0</v>
      </c>
      <c r="AA52" s="17">
        <v>0</v>
      </c>
      <c r="AB52" s="20">
        <v>0</v>
      </c>
      <c r="AC52" s="17">
        <f>SQRT(Z52^2+X52^2)</f>
        <v>0</v>
      </c>
      <c r="AD52" s="26">
        <v>26</v>
      </c>
      <c r="AE52" s="26"/>
      <c r="AF52" s="26"/>
      <c r="AH52" s="38"/>
    </row>
    <row r="53" spans="1:34" x14ac:dyDescent="0.25">
      <c r="A53" s="5" t="s">
        <v>584</v>
      </c>
      <c r="B53" t="s">
        <v>215</v>
      </c>
      <c r="C53">
        <v>0.25</v>
      </c>
      <c r="D53" s="15">
        <v>84.117999999999995</v>
      </c>
      <c r="E53" t="s">
        <v>681</v>
      </c>
      <c r="F53" s="16" t="s">
        <v>3</v>
      </c>
      <c r="G53" t="s">
        <v>212</v>
      </c>
      <c r="H53" s="23">
        <v>2.4499999999999999E-16</v>
      </c>
      <c r="I53" s="14">
        <v>7.3499999999999991E-16</v>
      </c>
      <c r="J53" s="24">
        <v>8.0849999999999997E-17</v>
      </c>
      <c r="K53" s="60"/>
      <c r="L53" s="14"/>
      <c r="M53" s="24"/>
      <c r="N53" s="14"/>
      <c r="O53" s="14"/>
      <c r="P53" s="24"/>
      <c r="Q53" s="6"/>
      <c r="R53" s="6"/>
      <c r="S53" s="17">
        <v>1.1998908925123735E-2</v>
      </c>
      <c r="T53" s="17">
        <v>3.5996726775371205E-3</v>
      </c>
      <c r="U53" s="20">
        <v>1.1998908925123735E-2</v>
      </c>
      <c r="V53" s="17">
        <f>SQRT(T53^2+R53^2)</f>
        <v>3.5996726775371205E-3</v>
      </c>
      <c r="W53" s="17"/>
      <c r="X53" s="17"/>
      <c r="Y53" s="17"/>
      <c r="Z53" s="17">
        <v>4.8950384515325289E-2</v>
      </c>
      <c r="AA53" s="17">
        <v>1.4685115354597586E-2</v>
      </c>
      <c r="AB53" s="20">
        <v>4.8950384515325289E-2</v>
      </c>
      <c r="AC53" s="17">
        <f>SQRT(Z53^2+X53^2)</f>
        <v>4.8950384515325289E-2</v>
      </c>
      <c r="AD53" s="26">
        <v>3</v>
      </c>
      <c r="AE53" s="26"/>
      <c r="AF53" s="26"/>
      <c r="AH53" s="38"/>
    </row>
    <row r="54" spans="1:34" x14ac:dyDescent="0.25">
      <c r="A54" s="8" t="s">
        <v>713</v>
      </c>
      <c r="B54" t="s">
        <v>486</v>
      </c>
      <c r="C54">
        <v>0</v>
      </c>
      <c r="D54" s="15">
        <v>136.238</v>
      </c>
      <c r="E54" t="s">
        <v>681</v>
      </c>
      <c r="F54" s="16" t="s">
        <v>3</v>
      </c>
      <c r="G54" t="s">
        <v>476</v>
      </c>
      <c r="H54" s="23">
        <v>2.2000000000000002E-11</v>
      </c>
      <c r="I54" s="14">
        <v>1.5000000000000001E-12</v>
      </c>
      <c r="J54" s="24">
        <v>1.5000000000000001E-12</v>
      </c>
      <c r="K54" s="60">
        <v>4.8999999999999997E-16</v>
      </c>
      <c r="L54" s="14">
        <v>2.0000000000000001E-17</v>
      </c>
      <c r="M54" s="24">
        <v>2.0000000000000001E-17</v>
      </c>
      <c r="N54" s="14">
        <v>2.5100000000000001E-10</v>
      </c>
      <c r="O54" s="14">
        <v>1.99E-11</v>
      </c>
      <c r="P54" s="24">
        <v>1.99E-11</v>
      </c>
      <c r="Q54" s="6"/>
      <c r="R54" s="6"/>
      <c r="S54" s="17">
        <v>0.10560728010412394</v>
      </c>
      <c r="T54" s="17">
        <v>3.1682184031237182E-2</v>
      </c>
      <c r="U54" s="20">
        <v>0.10560728010412394</v>
      </c>
      <c r="V54" s="17">
        <f>SQRT(T54^2+R54^2)</f>
        <v>3.1682184031237182E-2</v>
      </c>
      <c r="W54" s="17"/>
      <c r="X54" s="17"/>
      <c r="Y54" s="17"/>
      <c r="Z54" s="17">
        <v>0</v>
      </c>
      <c r="AA54" s="17">
        <v>0</v>
      </c>
      <c r="AB54" s="20">
        <v>0</v>
      </c>
      <c r="AC54" s="17">
        <f>SQRT(Z54^2+X54^2)</f>
        <v>0</v>
      </c>
      <c r="AD54" s="26" t="s">
        <v>800</v>
      </c>
      <c r="AE54" s="26" t="s">
        <v>800</v>
      </c>
      <c r="AF54" s="26">
        <v>7</v>
      </c>
      <c r="AH54" s="38"/>
    </row>
    <row r="55" spans="1:34" x14ac:dyDescent="0.25">
      <c r="A55" s="5" t="s">
        <v>132</v>
      </c>
      <c r="B55" t="s">
        <v>133</v>
      </c>
      <c r="C55">
        <v>0.25</v>
      </c>
      <c r="D55" s="15">
        <v>70.090999999999994</v>
      </c>
      <c r="E55" t="s">
        <v>681</v>
      </c>
      <c r="F55" s="16" t="s">
        <v>3</v>
      </c>
      <c r="G55" t="s">
        <v>131</v>
      </c>
      <c r="H55" s="23">
        <v>4.97E-11</v>
      </c>
      <c r="I55" s="14">
        <v>1.4910000000000001E-10</v>
      </c>
      <c r="J55" s="24">
        <v>1.6401000000000002E-11</v>
      </c>
      <c r="K55" s="60">
        <v>1.6099999999999999E-17</v>
      </c>
      <c r="L55" s="14">
        <v>3.2199999999999998E-18</v>
      </c>
      <c r="M55" s="24">
        <v>3.2199999999999998E-18</v>
      </c>
      <c r="N55" s="14">
        <v>4.1300000000000002E-10</v>
      </c>
      <c r="O55" s="14">
        <v>8.2600000000000004E-11</v>
      </c>
      <c r="P55" s="24">
        <v>8.2600000000000004E-11</v>
      </c>
      <c r="Q55" s="6"/>
      <c r="R55" s="6"/>
      <c r="S55" s="12">
        <v>9.7602069473762099E-2</v>
      </c>
      <c r="T55" s="17">
        <v>2.9280620842128628E-2</v>
      </c>
      <c r="U55" s="20">
        <v>9.7602069473762099E-2</v>
      </c>
      <c r="V55" s="17">
        <f>SQRT(T55^2+R55^2)</f>
        <v>2.9280620842128628E-2</v>
      </c>
      <c r="W55" s="17"/>
      <c r="X55" s="17"/>
      <c r="Y55" s="17"/>
      <c r="Z55" s="17">
        <v>4.1649509353430356E-2</v>
      </c>
      <c r="AA55" s="17">
        <v>1.2494852806029107E-2</v>
      </c>
      <c r="AB55" s="20">
        <v>4.1649509353430356E-2</v>
      </c>
      <c r="AC55" s="17">
        <f>SQRT(Z55^2+X55^2)</f>
        <v>4.1649509353430356E-2</v>
      </c>
      <c r="AD55" s="26">
        <v>3</v>
      </c>
      <c r="AE55" s="26">
        <v>20</v>
      </c>
      <c r="AF55" s="26">
        <v>21</v>
      </c>
      <c r="AH55" s="38"/>
    </row>
    <row r="56" spans="1:34" x14ac:dyDescent="0.25">
      <c r="A56" s="5" t="s">
        <v>134</v>
      </c>
      <c r="B56" t="s">
        <v>135</v>
      </c>
      <c r="C56">
        <v>0.25</v>
      </c>
      <c r="D56" s="15">
        <v>70.090999999999994</v>
      </c>
      <c r="E56" t="s">
        <v>681</v>
      </c>
      <c r="F56" s="16" t="s">
        <v>3</v>
      </c>
      <c r="G56" t="s">
        <v>131</v>
      </c>
      <c r="H56" s="23">
        <v>4.97E-11</v>
      </c>
      <c r="I56" s="14">
        <v>1.4910000000000001E-10</v>
      </c>
      <c r="J56" s="24">
        <v>1.6401000000000002E-11</v>
      </c>
      <c r="K56" s="60">
        <v>3.2199999999999998E-18</v>
      </c>
      <c r="L56" s="14">
        <v>6.44E-19</v>
      </c>
      <c r="M56" s="24">
        <v>6.44E-19</v>
      </c>
      <c r="N56" s="14">
        <v>2.25E-11</v>
      </c>
      <c r="O56" s="14">
        <v>4.5000000000000006E-12</v>
      </c>
      <c r="P56" s="24">
        <v>4.5000000000000006E-12</v>
      </c>
      <c r="Q56" s="6"/>
      <c r="R56" s="6"/>
      <c r="S56" s="12">
        <v>1.4452614133614771E-2</v>
      </c>
      <c r="T56" s="17">
        <v>4.3357842400844311E-3</v>
      </c>
      <c r="U56" s="20">
        <v>1.4452614133614771E-2</v>
      </c>
      <c r="V56" s="17">
        <f>SQRT(T56^2+R56^2)</f>
        <v>4.3357842400844311E-3</v>
      </c>
      <c r="W56" s="17"/>
      <c r="X56" s="17"/>
      <c r="Y56" s="17"/>
      <c r="Z56" s="17">
        <v>3.7428275297339449E-3</v>
      </c>
      <c r="AA56" s="17">
        <v>1.1228482589201833E-3</v>
      </c>
      <c r="AB56" s="20">
        <v>3.7428275297339449E-3</v>
      </c>
      <c r="AC56" s="17">
        <f>SQRT(Z56^2+X56^2)</f>
        <v>3.7428275297339449E-3</v>
      </c>
      <c r="AD56" s="26">
        <v>3</v>
      </c>
      <c r="AE56" s="26">
        <v>20</v>
      </c>
      <c r="AF56" s="26">
        <v>21</v>
      </c>
      <c r="AH56" s="37"/>
    </row>
    <row r="57" spans="1:34" x14ac:dyDescent="0.25">
      <c r="A57" s="5" t="s">
        <v>144</v>
      </c>
      <c r="B57" t="s">
        <v>145</v>
      </c>
      <c r="C57">
        <v>0.25</v>
      </c>
      <c r="D57" s="15">
        <v>72.106999999999999</v>
      </c>
      <c r="E57" t="s">
        <v>681</v>
      </c>
      <c r="F57" s="16" t="s">
        <v>3</v>
      </c>
      <c r="G57" t="s">
        <v>146</v>
      </c>
      <c r="H57" s="23">
        <v>3.08E-15</v>
      </c>
      <c r="I57" s="14">
        <v>9.2400000000000003E-15</v>
      </c>
      <c r="J57" s="24">
        <v>1.0164000000000001E-15</v>
      </c>
      <c r="K57" s="60"/>
      <c r="L57" s="14"/>
      <c r="M57" s="24"/>
      <c r="N57" s="14"/>
      <c r="O57" s="14"/>
      <c r="P57" s="24"/>
      <c r="Q57" s="6"/>
      <c r="R57" s="6"/>
      <c r="S57" s="12">
        <v>1.4732516686256154E-2</v>
      </c>
      <c r="T57" s="17">
        <v>4.4197550058768459E-3</v>
      </c>
      <c r="U57" s="20">
        <v>1.4732516686256154E-2</v>
      </c>
      <c r="V57" s="17">
        <f>SQRT(T57^2+R57^2)</f>
        <v>4.4197550058768459E-3</v>
      </c>
      <c r="W57" s="17"/>
      <c r="X57" s="17"/>
      <c r="Y57" s="17"/>
      <c r="Z57" s="17">
        <v>9.6424195404820924E-3</v>
      </c>
      <c r="AA57" s="17">
        <v>2.8927258621446275E-3</v>
      </c>
      <c r="AB57" s="20">
        <v>9.6424195404820924E-3</v>
      </c>
      <c r="AC57" s="17">
        <f>SQRT(Z57^2+X57^2)</f>
        <v>9.6424195404820924E-3</v>
      </c>
      <c r="AD57" s="26">
        <v>3</v>
      </c>
      <c r="AE57" s="26"/>
      <c r="AF57" s="26"/>
      <c r="AH57" s="38"/>
    </row>
    <row r="58" spans="1:34" x14ac:dyDescent="0.25">
      <c r="A58" s="5" t="s">
        <v>291</v>
      </c>
      <c r="B58" t="s">
        <v>292</v>
      </c>
      <c r="C58">
        <v>0</v>
      </c>
      <c r="D58" s="15">
        <v>96.173000000000002</v>
      </c>
      <c r="E58" t="s">
        <v>681</v>
      </c>
      <c r="F58" s="16" t="s">
        <v>3</v>
      </c>
      <c r="G58" t="s">
        <v>288</v>
      </c>
      <c r="H58" s="23">
        <v>4.9400000000000002E-13</v>
      </c>
      <c r="I58" s="14">
        <v>1.4819999999999999E-12</v>
      </c>
      <c r="J58" s="24">
        <v>1.6302000000000002E-13</v>
      </c>
      <c r="K58" s="60"/>
      <c r="L58" s="14"/>
      <c r="M58" s="24"/>
      <c r="N58" s="14"/>
      <c r="O58" s="14"/>
      <c r="P58" s="24"/>
      <c r="Q58" s="6"/>
      <c r="R58" s="6"/>
      <c r="S58" s="12">
        <v>4.8909568068717983E-2</v>
      </c>
      <c r="T58" s="17">
        <v>1.4672870420615394E-2</v>
      </c>
      <c r="U58" s="20">
        <v>4.8909568068717983E-2</v>
      </c>
      <c r="V58" s="17">
        <f>SQRT(T58^2+R58^2)</f>
        <v>1.4672870420615394E-2</v>
      </c>
      <c r="W58" s="17"/>
      <c r="X58" s="17"/>
      <c r="Y58" s="17"/>
      <c r="Z58" s="17">
        <v>2.4665808651333767E-3</v>
      </c>
      <c r="AA58" s="17">
        <v>7.3997425954001298E-4</v>
      </c>
      <c r="AB58" s="20">
        <v>2.4665808651333767E-3</v>
      </c>
      <c r="AC58" s="17">
        <f>SQRT(Z58^2+X58^2)</f>
        <v>2.4665808651333767E-3</v>
      </c>
      <c r="AD58" s="26">
        <v>27</v>
      </c>
      <c r="AE58" s="26"/>
      <c r="AF58" s="26"/>
      <c r="AH58" s="38"/>
    </row>
    <row r="59" spans="1:34" x14ac:dyDescent="0.25">
      <c r="A59" s="8" t="s">
        <v>571</v>
      </c>
      <c r="B59" t="s">
        <v>313</v>
      </c>
      <c r="C59">
        <v>0</v>
      </c>
      <c r="D59" s="15">
        <v>98.188999999999993</v>
      </c>
      <c r="E59" t="s">
        <v>681</v>
      </c>
      <c r="F59" s="16" t="s">
        <v>3</v>
      </c>
      <c r="G59" t="s">
        <v>312</v>
      </c>
      <c r="H59" s="23">
        <v>2.0999999999999999E-14</v>
      </c>
      <c r="I59" s="14">
        <v>5.9999999999999997E-15</v>
      </c>
      <c r="J59" s="24">
        <v>5.9999999999999997E-15</v>
      </c>
      <c r="K59" s="60"/>
      <c r="L59" s="14"/>
      <c r="M59" s="24"/>
      <c r="N59" s="14"/>
      <c r="O59" s="14"/>
      <c r="P59" s="24"/>
      <c r="Q59" s="6"/>
      <c r="R59" s="6"/>
      <c r="S59" s="17">
        <v>0.30514960122190748</v>
      </c>
      <c r="T59" s="17">
        <v>9.154488036657224E-2</v>
      </c>
      <c r="U59" s="20">
        <v>0.30514960122190748</v>
      </c>
      <c r="V59" s="17">
        <f>SQRT(T59^2+R59^2)</f>
        <v>9.154488036657224E-2</v>
      </c>
      <c r="W59" s="17"/>
      <c r="X59" s="17"/>
      <c r="Y59" s="17"/>
      <c r="Z59" s="17">
        <v>7.0206873389326269E-2</v>
      </c>
      <c r="AA59" s="17">
        <v>2.1062062016797879E-2</v>
      </c>
      <c r="AB59" s="20">
        <v>7.0206873389326269E-2</v>
      </c>
      <c r="AC59" s="17">
        <f>SQRT(Z59^2+X59^2)</f>
        <v>7.0206873389326269E-2</v>
      </c>
      <c r="AD59" s="26">
        <v>30</v>
      </c>
      <c r="AE59" s="26"/>
      <c r="AF59" s="26"/>
      <c r="AG59" t="s">
        <v>815</v>
      </c>
      <c r="AH59" s="38"/>
    </row>
    <row r="60" spans="1:34" x14ac:dyDescent="0.25">
      <c r="A60" s="5" t="s">
        <v>564</v>
      </c>
      <c r="B60" t="s">
        <v>188</v>
      </c>
      <c r="C60">
        <v>0</v>
      </c>
      <c r="D60" s="15">
        <v>82.146000000000001</v>
      </c>
      <c r="E60" t="s">
        <v>681</v>
      </c>
      <c r="F60" s="16" t="s">
        <v>3</v>
      </c>
      <c r="G60" t="s">
        <v>186</v>
      </c>
      <c r="H60" s="23">
        <v>2.9599999999999999E-12</v>
      </c>
      <c r="I60" s="14">
        <v>8.8799999999999993E-12</v>
      </c>
      <c r="J60" s="24">
        <v>9.7680000000000004E-13</v>
      </c>
      <c r="K60" s="60"/>
      <c r="L60" s="14"/>
      <c r="M60" s="24"/>
      <c r="N60" s="14"/>
      <c r="O60" s="14"/>
      <c r="P60" s="24"/>
      <c r="Q60" s="6"/>
      <c r="R60" s="6"/>
      <c r="S60" s="12">
        <v>7.7282749734431555E-2</v>
      </c>
      <c r="T60" s="17">
        <v>2.3184824920329465E-2</v>
      </c>
      <c r="U60" s="20">
        <v>7.7282749734431555E-2</v>
      </c>
      <c r="V60" s="17">
        <f>SQRT(T60^2+R60^2)</f>
        <v>2.3184824920329465E-2</v>
      </c>
      <c r="W60" s="17"/>
      <c r="X60" s="17"/>
      <c r="Y60" s="17"/>
      <c r="Z60" s="17">
        <v>2.0652669310861314E-2</v>
      </c>
      <c r="AA60" s="17">
        <v>6.1958007932583943E-3</v>
      </c>
      <c r="AB60" s="20">
        <v>2.0652669310861314E-2</v>
      </c>
      <c r="AC60" s="17">
        <f>SQRT(Z60^2+X60^2)</f>
        <v>2.0652669310861314E-2</v>
      </c>
      <c r="AD60" s="26">
        <v>1</v>
      </c>
      <c r="AE60" s="26"/>
      <c r="AF60" s="26"/>
      <c r="AH60" s="38"/>
    </row>
    <row r="61" spans="1:34" x14ac:dyDescent="0.25">
      <c r="A61" s="5" t="s">
        <v>189</v>
      </c>
      <c r="B61" t="s">
        <v>190</v>
      </c>
      <c r="C61">
        <v>0</v>
      </c>
      <c r="D61" s="15">
        <v>82.146000000000001</v>
      </c>
      <c r="E61" t="s">
        <v>681</v>
      </c>
      <c r="F61" s="16" t="s">
        <v>3</v>
      </c>
      <c r="G61" t="s">
        <v>186</v>
      </c>
      <c r="H61" s="23">
        <v>2.9599999999999999E-12</v>
      </c>
      <c r="I61" s="14">
        <v>8.8799999999999993E-12</v>
      </c>
      <c r="J61" s="24">
        <v>9.7680000000000004E-13</v>
      </c>
      <c r="K61" s="60"/>
      <c r="L61" s="14"/>
      <c r="M61" s="24"/>
      <c r="N61" s="14"/>
      <c r="O61" s="14"/>
      <c r="P61" s="24"/>
      <c r="Q61" s="6"/>
      <c r="R61" s="6"/>
      <c r="S61" s="17">
        <v>5.0487045629279595E-2</v>
      </c>
      <c r="T61" s="17">
        <v>1.5146113688783878E-2</v>
      </c>
      <c r="U61" s="20">
        <v>5.0487045629279595E-2</v>
      </c>
      <c r="V61" s="17">
        <f>SQRT(T61^2+R61^2)</f>
        <v>1.5146113688783878E-2</v>
      </c>
      <c r="W61" s="17"/>
      <c r="X61" s="17"/>
      <c r="Y61" s="17"/>
      <c r="Z61" s="17">
        <v>1.0926702949351042E-2</v>
      </c>
      <c r="AA61" s="17">
        <v>3.2780108848053124E-3</v>
      </c>
      <c r="AB61" s="20">
        <v>1.0926702949351042E-2</v>
      </c>
      <c r="AC61" s="17">
        <f>SQRT(Z61^2+X61^2)</f>
        <v>1.0926702949351042E-2</v>
      </c>
      <c r="AD61" s="26">
        <v>1</v>
      </c>
      <c r="AE61" s="26"/>
      <c r="AF61" s="26"/>
      <c r="AG61" t="s">
        <v>819</v>
      </c>
      <c r="AH61" s="37"/>
    </row>
    <row r="62" spans="1:34" x14ac:dyDescent="0.25">
      <c r="A62" s="5" t="s">
        <v>160</v>
      </c>
      <c r="B62" t="s">
        <v>161</v>
      </c>
      <c r="C62">
        <v>0</v>
      </c>
      <c r="D62" s="15">
        <v>78.114000000000004</v>
      </c>
      <c r="E62" t="s">
        <v>681</v>
      </c>
      <c r="F62" s="16" t="s">
        <v>3</v>
      </c>
      <c r="G62" t="s">
        <v>159</v>
      </c>
      <c r="H62" s="23">
        <v>2.9599999999999999E-12</v>
      </c>
      <c r="I62" s="14">
        <v>8.8799999999999993E-12</v>
      </c>
      <c r="J62" s="24">
        <v>9.7680000000000004E-13</v>
      </c>
      <c r="K62" s="60"/>
      <c r="L62" s="14"/>
      <c r="M62" s="24"/>
      <c r="N62" s="14"/>
      <c r="O62" s="14"/>
      <c r="P62" s="24"/>
      <c r="Q62" s="6"/>
      <c r="R62" s="6"/>
      <c r="S62" s="17">
        <v>3.409492871561997E-2</v>
      </c>
      <c r="T62" s="17">
        <v>1.0228478614685991E-2</v>
      </c>
      <c r="U62" s="20">
        <v>3.409492871561997E-2</v>
      </c>
      <c r="V62" s="17">
        <f>SQRT(T62^2+R62^2)</f>
        <v>1.0228478614685991E-2</v>
      </c>
      <c r="W62" s="17"/>
      <c r="X62" s="17"/>
      <c r="Y62" s="17"/>
      <c r="Z62" s="17">
        <v>1.4647984514230508E-2</v>
      </c>
      <c r="AA62" s="17">
        <v>4.3943953542691519E-3</v>
      </c>
      <c r="AB62" s="20">
        <v>1.4647984514230508E-2</v>
      </c>
      <c r="AC62" s="17">
        <f>SQRT(Z62^2+X62^2)</f>
        <v>1.4647984514230508E-2</v>
      </c>
      <c r="AD62" s="26">
        <v>1</v>
      </c>
      <c r="AE62" s="26"/>
      <c r="AF62" s="26"/>
      <c r="AG62" t="s">
        <v>818</v>
      </c>
      <c r="AH62" s="38"/>
    </row>
    <row r="63" spans="1:34" x14ac:dyDescent="0.25">
      <c r="A63" s="5" t="s">
        <v>168</v>
      </c>
      <c r="B63" t="s">
        <v>169</v>
      </c>
      <c r="C63">
        <v>0</v>
      </c>
      <c r="D63" s="15">
        <v>80.13</v>
      </c>
      <c r="E63" t="s">
        <v>681</v>
      </c>
      <c r="F63" s="16" t="s">
        <v>3</v>
      </c>
      <c r="G63" t="s">
        <v>166</v>
      </c>
      <c r="H63" s="23">
        <v>2E-14</v>
      </c>
      <c r="I63" s="14">
        <v>5.9999999999999997E-14</v>
      </c>
      <c r="J63" s="24">
        <v>6.6E-15</v>
      </c>
      <c r="K63" s="60"/>
      <c r="L63" s="14"/>
      <c r="M63" s="24"/>
      <c r="N63" s="14"/>
      <c r="O63" s="14"/>
      <c r="P63" s="24"/>
      <c r="Q63" s="6"/>
      <c r="R63" s="6"/>
      <c r="S63" s="17">
        <v>2.3582408723811846E-2</v>
      </c>
      <c r="T63" s="17">
        <v>7.0747226171435536E-3</v>
      </c>
      <c r="U63" s="20">
        <v>2.3582408723811846E-2</v>
      </c>
      <c r="V63" s="17">
        <f>SQRT(T63^2+R63^2)</f>
        <v>7.0747226171435536E-3</v>
      </c>
      <c r="W63" s="17"/>
      <c r="X63" s="17"/>
      <c r="Y63" s="17"/>
      <c r="Z63" s="17">
        <v>4.7127593358346036E-3</v>
      </c>
      <c r="AA63" s="17">
        <v>1.413827800750381E-3</v>
      </c>
      <c r="AB63" s="20">
        <v>4.7127593358346036E-3</v>
      </c>
      <c r="AC63" s="17">
        <f>SQRT(Z63^2+X63^2)</f>
        <v>4.7127593358346036E-3</v>
      </c>
      <c r="AD63" s="26">
        <v>11</v>
      </c>
      <c r="AE63" s="26"/>
      <c r="AF63" s="26"/>
      <c r="AG63" t="s">
        <v>167</v>
      </c>
      <c r="AH63" s="38"/>
    </row>
    <row r="64" spans="1:34" x14ac:dyDescent="0.25">
      <c r="A64" s="1" t="s">
        <v>711</v>
      </c>
      <c r="B64" t="s">
        <v>224</v>
      </c>
      <c r="C64">
        <v>1</v>
      </c>
      <c r="D64" s="15">
        <v>84.162000000000006</v>
      </c>
      <c r="E64" t="s">
        <v>681</v>
      </c>
      <c r="F64" s="16" t="s">
        <v>3</v>
      </c>
      <c r="G64" t="s">
        <v>223</v>
      </c>
      <c r="H64" s="23">
        <v>1.1999999999999999E-14</v>
      </c>
      <c r="I64" s="14">
        <v>4.0000000000000003E-15</v>
      </c>
      <c r="J64" s="24">
        <v>4.0000000000000003E-15</v>
      </c>
      <c r="K64" s="60"/>
      <c r="L64" s="14"/>
      <c r="M64" s="24"/>
      <c r="N64" s="14"/>
      <c r="O64" s="14"/>
      <c r="P64" s="24"/>
      <c r="Q64" s="6"/>
      <c r="R64" s="6"/>
      <c r="S64" s="12">
        <v>0.64096300496515979</v>
      </c>
      <c r="T64" s="17">
        <v>0.19228890148954794</v>
      </c>
      <c r="U64" s="20">
        <v>0.64096300496515979</v>
      </c>
      <c r="V64" s="17">
        <f>SQRT(T64^2+R64^2)</f>
        <v>0.19228890148954794</v>
      </c>
      <c r="W64" s="17"/>
      <c r="X64" s="17"/>
      <c r="Y64" s="17"/>
      <c r="Z64" s="17">
        <v>0.13946285910696019</v>
      </c>
      <c r="AA64" s="17">
        <v>4.1838857732088057E-2</v>
      </c>
      <c r="AB64" s="20">
        <v>0.13946285910696019</v>
      </c>
      <c r="AC64" s="17">
        <f>SQRT(Z64^2+X64^2)</f>
        <v>0.13946285910696019</v>
      </c>
      <c r="AD64" s="26" t="s">
        <v>801</v>
      </c>
      <c r="AE64" s="26"/>
      <c r="AF64" s="26"/>
      <c r="AH64" s="38"/>
    </row>
    <row r="65" spans="1:34" x14ac:dyDescent="0.25">
      <c r="A65" s="5" t="s">
        <v>170</v>
      </c>
      <c r="B65" t="s">
        <v>171</v>
      </c>
      <c r="C65">
        <v>0</v>
      </c>
      <c r="D65" s="15">
        <v>80.13</v>
      </c>
      <c r="E65" t="s">
        <v>681</v>
      </c>
      <c r="F65" s="16" t="s">
        <v>3</v>
      </c>
      <c r="G65" t="s">
        <v>166</v>
      </c>
      <c r="H65" s="23">
        <v>2E-14</v>
      </c>
      <c r="I65" s="14">
        <v>5.9999999999999997E-14</v>
      </c>
      <c r="J65" s="24">
        <v>6.6E-15</v>
      </c>
      <c r="K65" s="60"/>
      <c r="L65" s="14"/>
      <c r="M65" s="24"/>
      <c r="N65" s="14"/>
      <c r="O65" s="14"/>
      <c r="P65" s="24"/>
      <c r="Q65" s="6"/>
      <c r="R65" s="6"/>
      <c r="S65" s="17">
        <v>0</v>
      </c>
      <c r="T65" s="17">
        <v>0</v>
      </c>
      <c r="U65" s="20">
        <v>0</v>
      </c>
      <c r="V65" s="17">
        <f>SQRT(T65^2+R65^2)</f>
        <v>0</v>
      </c>
      <c r="W65" s="17"/>
      <c r="X65" s="17"/>
      <c r="Y65" s="17"/>
      <c r="Z65" s="17">
        <v>1.9411114548021772E-3</v>
      </c>
      <c r="AA65" s="17">
        <v>5.8233343644065313E-4</v>
      </c>
      <c r="AB65" s="20">
        <v>1.9411114548021772E-3</v>
      </c>
      <c r="AC65" s="17">
        <f>SQRT(Z65^2+X65^2)</f>
        <v>1.9411114548021772E-3</v>
      </c>
      <c r="AD65" s="26">
        <v>27</v>
      </c>
      <c r="AE65" s="26"/>
      <c r="AF65" s="26"/>
      <c r="AG65" t="s">
        <v>167</v>
      </c>
      <c r="AH65" s="38"/>
    </row>
    <row r="66" spans="1:34" x14ac:dyDescent="0.25">
      <c r="A66" s="1" t="s">
        <v>566</v>
      </c>
      <c r="B66" t="s">
        <v>225</v>
      </c>
      <c r="C66">
        <v>0.75</v>
      </c>
      <c r="D66" s="15">
        <v>84.162000000000006</v>
      </c>
      <c r="E66" t="s">
        <v>681</v>
      </c>
      <c r="F66" s="16" t="s">
        <v>3</v>
      </c>
      <c r="G66" t="s">
        <v>223</v>
      </c>
      <c r="H66" s="23">
        <f>(5.3/2+3.83/2)*10^-13</f>
        <v>4.5649999999999992E-13</v>
      </c>
      <c r="I66" s="14">
        <v>7.349999999999999E-14</v>
      </c>
      <c r="J66" s="24">
        <v>7.349999999999999E-14</v>
      </c>
      <c r="K66" s="60"/>
      <c r="L66" s="14"/>
      <c r="M66" s="24"/>
      <c r="N66" s="14"/>
      <c r="O66" s="14"/>
      <c r="P66" s="24"/>
      <c r="Q66" s="6"/>
      <c r="R66" s="6"/>
      <c r="S66" s="12">
        <v>4.8072225372386979E-2</v>
      </c>
      <c r="T66" s="17">
        <v>1.4421667611716094E-2</v>
      </c>
      <c r="U66" s="20">
        <v>4.8072225372386979E-2</v>
      </c>
      <c r="V66" s="17">
        <f>SQRT(T66^2+R66^2)</f>
        <v>1.4421667611716094E-2</v>
      </c>
      <c r="W66" s="17"/>
      <c r="X66" s="17"/>
      <c r="Y66" s="17"/>
      <c r="Z66" s="17">
        <v>1.9864667746747687E-2</v>
      </c>
      <c r="AA66" s="17">
        <v>5.9594003240243058E-3</v>
      </c>
      <c r="AB66" s="20">
        <v>1.9864667746747687E-2</v>
      </c>
      <c r="AC66" s="17">
        <f>SQRT(Z66^2+X66^2)</f>
        <v>1.9864667746747687E-2</v>
      </c>
      <c r="AD66" s="26">
        <v>11</v>
      </c>
      <c r="AE66" s="26"/>
      <c r="AF66" s="26"/>
      <c r="AG66" t="s">
        <v>820</v>
      </c>
      <c r="AH66" s="37"/>
    </row>
    <row r="67" spans="1:34" x14ac:dyDescent="0.25">
      <c r="A67" s="5" t="s">
        <v>191</v>
      </c>
      <c r="B67" t="s">
        <v>192</v>
      </c>
      <c r="C67">
        <v>0</v>
      </c>
      <c r="D67" s="15">
        <v>82.146000000000001</v>
      </c>
      <c r="E67" t="s">
        <v>681</v>
      </c>
      <c r="F67" s="16" t="s">
        <v>3</v>
      </c>
      <c r="G67" t="s">
        <v>186</v>
      </c>
      <c r="H67" s="23">
        <v>2.8100000000000001E-14</v>
      </c>
      <c r="I67" s="14">
        <v>8.4300000000000004E-14</v>
      </c>
      <c r="J67" s="24">
        <v>9.2730000000000006E-15</v>
      </c>
      <c r="K67" s="60"/>
      <c r="L67" s="14"/>
      <c r="M67" s="24"/>
      <c r="N67" s="14"/>
      <c r="O67" s="14"/>
      <c r="P67" s="24"/>
      <c r="Q67" s="6"/>
      <c r="R67" s="6"/>
      <c r="S67" s="17">
        <v>0</v>
      </c>
      <c r="T67" s="17">
        <v>0</v>
      </c>
      <c r="U67" s="20">
        <v>0</v>
      </c>
      <c r="V67" s="17">
        <f>SQRT(T67^2+R67^2)</f>
        <v>0</v>
      </c>
      <c r="W67" s="17"/>
      <c r="X67" s="17"/>
      <c r="Y67" s="17"/>
      <c r="Z67" s="17">
        <v>0</v>
      </c>
      <c r="AA67" s="17">
        <v>0</v>
      </c>
      <c r="AB67" s="20">
        <v>0</v>
      </c>
      <c r="AC67" s="17">
        <f>SQRT(Z67^2+X67^2)</f>
        <v>0</v>
      </c>
      <c r="AD67" s="26">
        <v>31</v>
      </c>
      <c r="AE67" s="26"/>
      <c r="AF67" s="26"/>
      <c r="AH67" s="38"/>
    </row>
    <row r="68" spans="1:34" x14ac:dyDescent="0.25">
      <c r="A68" s="5" t="s">
        <v>712</v>
      </c>
      <c r="B68" t="s">
        <v>193</v>
      </c>
      <c r="C68">
        <v>0</v>
      </c>
      <c r="D68" s="15">
        <v>82.146000000000001</v>
      </c>
      <c r="E68" t="s">
        <v>681</v>
      </c>
      <c r="F68" s="16" t="s">
        <v>3</v>
      </c>
      <c r="G68" t="s">
        <v>186</v>
      </c>
      <c r="H68" s="23">
        <v>2.9599999999999999E-12</v>
      </c>
      <c r="I68" s="14">
        <v>8.8799999999999993E-12</v>
      </c>
      <c r="J68" s="24">
        <v>9.7680000000000004E-13</v>
      </c>
      <c r="K68" s="60"/>
      <c r="L68" s="14"/>
      <c r="M68" s="24"/>
      <c r="N68" s="14"/>
      <c r="O68" s="14"/>
      <c r="P68" s="24"/>
      <c r="Q68" s="6"/>
      <c r="R68" s="6"/>
      <c r="S68" s="12">
        <v>3.1754000279484051E-2</v>
      </c>
      <c r="T68" s="17">
        <v>9.5262000838452158E-3</v>
      </c>
      <c r="U68" s="20">
        <v>3.1754000279484051E-2</v>
      </c>
      <c r="V68" s="17">
        <f>SQRT(T68^2+R68^2)</f>
        <v>9.5262000838452158E-3</v>
      </c>
      <c r="W68" s="17"/>
      <c r="X68" s="17"/>
      <c r="Y68" s="17"/>
      <c r="Z68" s="17">
        <v>5.5038491982114975E-3</v>
      </c>
      <c r="AA68" s="17">
        <v>1.6511547594634491E-3</v>
      </c>
      <c r="AB68" s="20">
        <v>5.5038491982114975E-3</v>
      </c>
      <c r="AC68" s="17">
        <f>SQRT(Z68^2+X68^2)</f>
        <v>5.5038491982114975E-3</v>
      </c>
      <c r="AD68" s="26">
        <v>1</v>
      </c>
      <c r="AE68" s="26"/>
      <c r="AF68" s="26"/>
      <c r="AG68" t="s">
        <v>819</v>
      </c>
      <c r="AH68" s="38"/>
    </row>
    <row r="69" spans="1:34" x14ac:dyDescent="0.25">
      <c r="A69" s="5" t="s">
        <v>714</v>
      </c>
      <c r="B69" t="s">
        <v>194</v>
      </c>
      <c r="C69">
        <v>0</v>
      </c>
      <c r="D69" s="15">
        <v>82.146000000000001</v>
      </c>
      <c r="E69" t="s">
        <v>681</v>
      </c>
      <c r="F69" s="16" t="s">
        <v>3</v>
      </c>
      <c r="G69" t="s">
        <v>186</v>
      </c>
      <c r="H69" s="23">
        <v>1.6E-12</v>
      </c>
      <c r="I69" s="14">
        <v>4.8000000000000005E-12</v>
      </c>
      <c r="J69" s="24">
        <v>5.2800000000000007E-13</v>
      </c>
      <c r="K69" s="60"/>
      <c r="L69" s="14"/>
      <c r="M69" s="24"/>
      <c r="N69" s="14"/>
      <c r="O69" s="14"/>
      <c r="P69" s="24"/>
      <c r="Q69" s="6"/>
      <c r="R69" s="6"/>
      <c r="S69" s="12">
        <v>2.8230227234598056E-2</v>
      </c>
      <c r="T69" s="17">
        <v>8.4690681703794169E-3</v>
      </c>
      <c r="U69" s="20">
        <v>2.8230227234598056E-2</v>
      </c>
      <c r="V69" s="17">
        <f>SQRT(T69^2+R69^2)</f>
        <v>8.4690681703794169E-3</v>
      </c>
      <c r="W69" s="17"/>
      <c r="X69" s="17"/>
      <c r="Y69" s="17"/>
      <c r="Z69" s="17">
        <v>1.1467034413879394E-2</v>
      </c>
      <c r="AA69" s="17">
        <v>3.4401103241638179E-3</v>
      </c>
      <c r="AB69" s="20">
        <v>1.1467034413879394E-2</v>
      </c>
      <c r="AC69" s="17">
        <f>SQRT(Z69^2+X69^2)</f>
        <v>1.1467034413879394E-2</v>
      </c>
      <c r="AD69" s="26">
        <v>32</v>
      </c>
      <c r="AE69" s="26"/>
      <c r="AF69" s="26"/>
      <c r="AH69" s="38"/>
    </row>
    <row r="70" spans="1:34" x14ac:dyDescent="0.25">
      <c r="A70" s="5" t="s">
        <v>715</v>
      </c>
      <c r="B70" t="s">
        <v>283</v>
      </c>
      <c r="C70">
        <v>0.25</v>
      </c>
      <c r="D70" s="15">
        <v>96.128999999999991</v>
      </c>
      <c r="E70" t="s">
        <v>681</v>
      </c>
      <c r="F70" s="16" t="s">
        <v>3</v>
      </c>
      <c r="G70" t="s">
        <v>282</v>
      </c>
      <c r="H70" s="23">
        <v>8.1799999999999995E-12</v>
      </c>
      <c r="I70" s="14">
        <v>2.454E-11</v>
      </c>
      <c r="J70" s="24">
        <v>2.6994E-12</v>
      </c>
      <c r="K70" s="60"/>
      <c r="L70" s="14"/>
      <c r="M70" s="24"/>
      <c r="N70" s="14"/>
      <c r="O70" s="14"/>
      <c r="P70" s="24"/>
      <c r="Q70" s="6"/>
      <c r="R70" s="6"/>
      <c r="S70" s="17">
        <v>0</v>
      </c>
      <c r="T70" s="17">
        <v>0</v>
      </c>
      <c r="U70" s="20">
        <v>0</v>
      </c>
      <c r="V70" s="17">
        <f>SQRT(T70^2+R70^2)</f>
        <v>0</v>
      </c>
      <c r="W70" s="17"/>
      <c r="X70" s="17"/>
      <c r="Y70" s="17"/>
      <c r="Z70" s="17">
        <v>2.1443274430892143E-2</v>
      </c>
      <c r="AA70" s="17">
        <v>6.4329823292676429E-3</v>
      </c>
      <c r="AB70" s="20">
        <v>2.1443274430892143E-2</v>
      </c>
      <c r="AC70" s="17">
        <f>SQRT(Z70^2+X70^2)</f>
        <v>2.1443274430892143E-2</v>
      </c>
      <c r="AD70" s="26">
        <v>3</v>
      </c>
      <c r="AE70" s="26"/>
      <c r="AF70" s="26"/>
      <c r="AH70" s="38"/>
    </row>
    <row r="71" spans="1:34" x14ac:dyDescent="0.25">
      <c r="A71" s="5" t="s">
        <v>716</v>
      </c>
      <c r="B71" t="s">
        <v>195</v>
      </c>
      <c r="C71">
        <v>0</v>
      </c>
      <c r="D71" s="15">
        <v>82.146000000000001</v>
      </c>
      <c r="E71" t="s">
        <v>681</v>
      </c>
      <c r="F71" s="16" t="s">
        <v>3</v>
      </c>
      <c r="G71" t="s">
        <v>186</v>
      </c>
      <c r="H71" s="23">
        <v>7.4200000000000003E-12</v>
      </c>
      <c r="I71" s="14">
        <v>2.2260000000000002E-11</v>
      </c>
      <c r="J71" s="24">
        <v>2.4486000000000003E-12</v>
      </c>
      <c r="K71" s="60"/>
      <c r="L71" s="14"/>
      <c r="M71" s="24"/>
      <c r="N71" s="14"/>
      <c r="O71" s="14"/>
      <c r="P71" s="24"/>
      <c r="Q71" s="6"/>
      <c r="R71" s="6"/>
      <c r="S71" s="12">
        <v>4.3246305550873616E-2</v>
      </c>
      <c r="T71" s="17">
        <v>1.2973891665262085E-2</v>
      </c>
      <c r="U71" s="20">
        <v>4.3246305550873616E-2</v>
      </c>
      <c r="V71" s="17">
        <f>SQRT(T71^2+R71^2)</f>
        <v>1.2973891665262085E-2</v>
      </c>
      <c r="W71" s="17"/>
      <c r="X71" s="17"/>
      <c r="Y71" s="17"/>
      <c r="Z71" s="17">
        <v>1.5249354665577834E-2</v>
      </c>
      <c r="AA71" s="17">
        <v>4.5748063996733498E-3</v>
      </c>
      <c r="AB71" s="20">
        <v>1.5249354665577834E-2</v>
      </c>
      <c r="AC71" s="17">
        <f>SQRT(Z71^2+X71^2)</f>
        <v>1.5249354665577834E-2</v>
      </c>
      <c r="AD71" s="26">
        <v>1</v>
      </c>
      <c r="AE71" s="26"/>
      <c r="AF71" s="26"/>
      <c r="AH71" s="37"/>
    </row>
    <row r="72" spans="1:34" x14ac:dyDescent="0.25">
      <c r="A72" s="1" t="s">
        <v>717</v>
      </c>
      <c r="B72" t="s">
        <v>426</v>
      </c>
      <c r="C72">
        <v>1</v>
      </c>
      <c r="D72" s="15">
        <v>120.19499999999999</v>
      </c>
      <c r="E72" t="s">
        <v>681</v>
      </c>
      <c r="F72" s="16" t="s">
        <v>3</v>
      </c>
      <c r="G72" t="s">
        <v>427</v>
      </c>
      <c r="H72" s="23">
        <v>1.4000000000000001E-16</v>
      </c>
      <c r="I72" s="14">
        <v>4.2000000000000002E-16</v>
      </c>
      <c r="J72" s="24">
        <v>4.6200000000000004E-17</v>
      </c>
      <c r="K72" s="60"/>
      <c r="L72" s="14"/>
      <c r="M72" s="24"/>
      <c r="N72" s="14"/>
      <c r="O72" s="14"/>
      <c r="P72" s="24"/>
      <c r="Q72" s="6"/>
      <c r="R72" s="6"/>
      <c r="S72" s="12">
        <v>2.2961202142594794E-2</v>
      </c>
      <c r="T72" s="17">
        <v>6.8883606427784377E-3</v>
      </c>
      <c r="U72" s="20">
        <v>2.2961202142594794E-2</v>
      </c>
      <c r="V72" s="17">
        <f>SQRT(T72^2+R72^2)</f>
        <v>6.8883606427784377E-3</v>
      </c>
      <c r="W72" s="17"/>
      <c r="X72" s="17"/>
      <c r="Y72" s="17"/>
      <c r="Z72" s="17">
        <v>3.2333399651307796E-3</v>
      </c>
      <c r="AA72" s="17">
        <v>9.7000198953923382E-4</v>
      </c>
      <c r="AB72" s="20">
        <v>3.2333399651307796E-3</v>
      </c>
      <c r="AC72" s="17">
        <f>SQRT(Z72^2+X72^2)</f>
        <v>3.2333399651307796E-3</v>
      </c>
      <c r="AD72" s="26" t="s">
        <v>801</v>
      </c>
      <c r="AE72" s="26"/>
      <c r="AF72" s="26"/>
      <c r="AH72" s="38"/>
    </row>
    <row r="73" spans="1:34" x14ac:dyDescent="0.25">
      <c r="A73" s="5" t="s">
        <v>718</v>
      </c>
      <c r="B73" t="s">
        <v>77</v>
      </c>
      <c r="C73">
        <v>0.75</v>
      </c>
      <c r="D73" s="15">
        <v>60.096000000000004</v>
      </c>
      <c r="E73" t="s">
        <v>681</v>
      </c>
      <c r="F73" s="16" t="s">
        <v>3</v>
      </c>
      <c r="G73" t="s">
        <v>78</v>
      </c>
      <c r="H73" s="23">
        <v>1.4000000000000001E-15</v>
      </c>
      <c r="I73" s="14">
        <v>4.2000000000000004E-15</v>
      </c>
      <c r="J73" s="24">
        <v>4.6200000000000001E-16</v>
      </c>
      <c r="K73" s="60"/>
      <c r="L73" s="14"/>
      <c r="M73" s="24"/>
      <c r="N73" s="14"/>
      <c r="O73" s="14"/>
      <c r="P73" s="24"/>
      <c r="Q73" s="6"/>
      <c r="R73" s="6"/>
      <c r="S73" s="17">
        <v>0</v>
      </c>
      <c r="T73" s="17">
        <v>0</v>
      </c>
      <c r="U73" s="20">
        <v>0</v>
      </c>
      <c r="V73" s="17">
        <f>SQRT(T73^2+R73^2)</f>
        <v>0</v>
      </c>
      <c r="W73" s="17"/>
      <c r="X73" s="17"/>
      <c r="Y73" s="17"/>
      <c r="Z73" s="17">
        <v>6.1947787951311166E-2</v>
      </c>
      <c r="AA73" s="17">
        <v>1.8584336385393349E-2</v>
      </c>
      <c r="AB73" s="20">
        <v>6.1947787951311166E-2</v>
      </c>
      <c r="AC73" s="17">
        <f>SQRT(Z73^2+X73^2)</f>
        <v>6.1947787951311166E-2</v>
      </c>
      <c r="AD73" s="26">
        <v>33</v>
      </c>
      <c r="AE73" s="26"/>
      <c r="AF73" s="26"/>
      <c r="AH73" s="38"/>
    </row>
    <row r="74" spans="1:34" x14ac:dyDescent="0.25">
      <c r="A74" s="5" t="s">
        <v>114</v>
      </c>
      <c r="B74" t="s">
        <v>115</v>
      </c>
      <c r="C74">
        <v>0</v>
      </c>
      <c r="D74" s="15">
        <v>69.106999999999999</v>
      </c>
      <c r="E74" t="s">
        <v>681</v>
      </c>
      <c r="F74" s="16" t="s">
        <v>3</v>
      </c>
      <c r="G74" t="s">
        <v>116</v>
      </c>
      <c r="H74" s="23">
        <v>1.0000000000000001E-18</v>
      </c>
      <c r="I74" s="14">
        <v>3.0000000000000002E-18</v>
      </c>
      <c r="J74" s="24">
        <v>3.3000000000000003E-19</v>
      </c>
      <c r="K74" s="60"/>
      <c r="L74" s="14"/>
      <c r="M74" s="24"/>
      <c r="N74" s="14"/>
      <c r="O74" s="14"/>
      <c r="P74" s="24"/>
      <c r="Q74" s="6"/>
      <c r="R74" s="6"/>
      <c r="S74" s="17">
        <v>4.0148016121869801E-2</v>
      </c>
      <c r="T74" s="17">
        <v>1.204440483656094E-2</v>
      </c>
      <c r="U74" s="20">
        <v>4.0148016121869801E-2</v>
      </c>
      <c r="V74" s="17">
        <f>SQRT(T74^2+R74^2)</f>
        <v>1.204440483656094E-2</v>
      </c>
      <c r="W74" s="17"/>
      <c r="X74" s="17"/>
      <c r="Y74" s="17"/>
      <c r="Z74" s="17">
        <v>2.8471231876218757E-2</v>
      </c>
      <c r="AA74" s="17">
        <v>8.5413695628656274E-3</v>
      </c>
      <c r="AB74" s="20">
        <v>2.8471231876218757E-2</v>
      </c>
      <c r="AC74" s="17">
        <f>SQRT(Z74^2+X74^2)</f>
        <v>2.8471231876218757E-2</v>
      </c>
      <c r="AD74" s="26"/>
      <c r="AE74" s="26"/>
      <c r="AF74" s="26"/>
      <c r="AG74" t="s">
        <v>880</v>
      </c>
      <c r="AH74" s="38"/>
    </row>
    <row r="75" spans="1:34" x14ac:dyDescent="0.25">
      <c r="A75" s="5" t="s">
        <v>487</v>
      </c>
      <c r="B75" t="s">
        <v>488</v>
      </c>
      <c r="C75">
        <v>1</v>
      </c>
      <c r="D75" s="15">
        <v>136.238</v>
      </c>
      <c r="E75" t="s">
        <v>681</v>
      </c>
      <c r="F75" s="16" t="s">
        <v>3</v>
      </c>
      <c r="G75" t="s">
        <v>476</v>
      </c>
      <c r="H75" s="23">
        <v>1.2000000000000001E-11</v>
      </c>
      <c r="I75" s="14">
        <v>1.1999999999999999E-12</v>
      </c>
      <c r="J75" s="24">
        <v>1.1999999999999999E-12</v>
      </c>
      <c r="K75" s="60">
        <v>2.11E-16</v>
      </c>
      <c r="L75" s="14">
        <v>1.0000000000000001E-17</v>
      </c>
      <c r="M75" s="24">
        <v>1.0000000000000001E-17</v>
      </c>
      <c r="N75" s="14">
        <v>1.65E-10</v>
      </c>
      <c r="O75" s="14">
        <v>4.9999999999999997E-12</v>
      </c>
      <c r="P75" s="24">
        <v>4.9999999999999997E-12</v>
      </c>
      <c r="Q75" s="6"/>
      <c r="R75" s="6"/>
      <c r="S75" s="12">
        <v>0.41286796748525822</v>
      </c>
      <c r="T75" s="17">
        <v>0.12386039024557746</v>
      </c>
      <c r="U75" s="20">
        <v>0.41286796748525822</v>
      </c>
      <c r="V75" s="17">
        <f>SQRT(T75^2+R75^2)</f>
        <v>0.12386039024557746</v>
      </c>
      <c r="W75" s="17"/>
      <c r="X75" s="17"/>
      <c r="Y75" s="17"/>
      <c r="Z75" s="17">
        <v>6.3349854136522846E-2</v>
      </c>
      <c r="AA75" s="17">
        <v>1.9004956240956852E-2</v>
      </c>
      <c r="AB75" s="20">
        <v>6.3349854136522846E-2</v>
      </c>
      <c r="AC75" s="17">
        <f>SQRT(Z75^2+X75^2)</f>
        <v>6.3349854136522846E-2</v>
      </c>
      <c r="AD75" s="26" t="s">
        <v>800</v>
      </c>
      <c r="AE75" s="26" t="s">
        <v>800</v>
      </c>
      <c r="AF75" s="26" t="s">
        <v>800</v>
      </c>
      <c r="AH75" s="38"/>
    </row>
    <row r="76" spans="1:34" x14ac:dyDescent="0.25">
      <c r="A76" s="5" t="s">
        <v>719</v>
      </c>
      <c r="B76" t="s">
        <v>293</v>
      </c>
      <c r="C76">
        <v>0</v>
      </c>
      <c r="D76" s="15">
        <v>96.173000000000002</v>
      </c>
      <c r="E76" t="s">
        <v>681</v>
      </c>
      <c r="F76" s="16" t="s">
        <v>3</v>
      </c>
      <c r="G76" t="s">
        <v>288</v>
      </c>
      <c r="H76" s="23">
        <v>9.6999999999999995E-12</v>
      </c>
      <c r="I76" s="14">
        <v>1.6E-12</v>
      </c>
      <c r="J76" s="24">
        <v>1.6E-12</v>
      </c>
      <c r="K76" s="60"/>
      <c r="L76" s="14"/>
      <c r="M76" s="24"/>
      <c r="N76" s="14"/>
      <c r="O76" s="14"/>
      <c r="P76" s="24"/>
      <c r="Q76" s="6"/>
      <c r="R76" s="6"/>
      <c r="S76" s="12">
        <v>3.693869476518561E-2</v>
      </c>
      <c r="T76" s="17">
        <v>1.1081608429555682E-2</v>
      </c>
      <c r="U76" s="20">
        <v>3.693869476518561E-2</v>
      </c>
      <c r="V76" s="17">
        <f>SQRT(T76^2+R76^2)</f>
        <v>1.1081608429555682E-2</v>
      </c>
      <c r="W76" s="17"/>
      <c r="X76" s="17"/>
      <c r="Y76" s="17"/>
      <c r="Z76" s="17">
        <v>8.1535625271560701E-3</v>
      </c>
      <c r="AA76" s="17">
        <v>2.446068758146821E-3</v>
      </c>
      <c r="AB76" s="20">
        <v>8.1535625271560701E-3</v>
      </c>
      <c r="AC76" s="17">
        <f>SQRT(Z76^2+X76^2)</f>
        <v>8.1535625271560701E-3</v>
      </c>
      <c r="AD76" s="26">
        <v>12</v>
      </c>
      <c r="AE76" s="26"/>
      <c r="AF76" s="26"/>
      <c r="AH76" s="37"/>
    </row>
    <row r="77" spans="1:34" x14ac:dyDescent="0.25">
      <c r="A77" s="5" t="s">
        <v>685</v>
      </c>
      <c r="B77" t="s">
        <v>196</v>
      </c>
      <c r="C77">
        <v>0.25</v>
      </c>
      <c r="D77" s="15">
        <v>82.146000000000001</v>
      </c>
      <c r="E77" t="s">
        <v>681</v>
      </c>
      <c r="F77" s="16" t="s">
        <v>3</v>
      </c>
      <c r="G77" t="s">
        <v>186</v>
      </c>
      <c r="H77" s="23">
        <v>8.1500000000000006E-12</v>
      </c>
      <c r="I77" s="14">
        <v>2.4450000000000003E-11</v>
      </c>
      <c r="J77" s="24">
        <v>2.6895000000000002E-12</v>
      </c>
      <c r="K77" s="60">
        <v>4.5399999999999998E-16</v>
      </c>
      <c r="L77" s="14">
        <v>1.1999999999999999E-17</v>
      </c>
      <c r="M77" s="24">
        <v>1.1999999999999999E-17</v>
      </c>
      <c r="N77" s="14">
        <v>8.7499999999999995E-11</v>
      </c>
      <c r="O77" s="14">
        <v>1.8300000000000001E-12</v>
      </c>
      <c r="P77" s="24">
        <v>1.8300000000000001E-12</v>
      </c>
      <c r="Q77" s="6"/>
      <c r="R77" s="6"/>
      <c r="S77" s="12">
        <v>0.16858050589738696</v>
      </c>
      <c r="T77" s="17">
        <v>5.0574151769216084E-2</v>
      </c>
      <c r="U77" s="20">
        <v>0.16858050589738696</v>
      </c>
      <c r="V77" s="17">
        <f>SQRT(T77^2+R77^2)</f>
        <v>5.0574151769216084E-2</v>
      </c>
      <c r="W77" s="17"/>
      <c r="X77" s="17"/>
      <c r="Y77" s="17"/>
      <c r="Z77" s="17">
        <v>5.3012520353170174E-2</v>
      </c>
      <c r="AA77" s="17">
        <v>1.5903756105951052E-2</v>
      </c>
      <c r="AB77" s="20">
        <v>5.3012520353170174E-2</v>
      </c>
      <c r="AC77" s="17">
        <f>SQRT(Z77^2+X77^2)</f>
        <v>5.3012520353170174E-2</v>
      </c>
      <c r="AD77" s="26">
        <v>3</v>
      </c>
      <c r="AE77" s="26">
        <v>9</v>
      </c>
      <c r="AF77" s="26">
        <v>10</v>
      </c>
      <c r="AG77" t="s">
        <v>808</v>
      </c>
      <c r="AH77" s="38"/>
    </row>
    <row r="78" spans="1:34" x14ac:dyDescent="0.25">
      <c r="A78" s="1" t="s">
        <v>687</v>
      </c>
      <c r="B78" t="s">
        <v>172</v>
      </c>
      <c r="C78">
        <v>0</v>
      </c>
      <c r="D78" s="15">
        <v>80.13</v>
      </c>
      <c r="E78" t="s">
        <v>681</v>
      </c>
      <c r="F78" s="16" t="s">
        <v>3</v>
      </c>
      <c r="G78" t="s">
        <v>166</v>
      </c>
      <c r="H78" s="23">
        <v>4.0700000000000002E-12</v>
      </c>
      <c r="I78" s="14">
        <v>1.2210000000000001E-11</v>
      </c>
      <c r="J78" s="24">
        <v>1.3431000000000002E-12</v>
      </c>
      <c r="K78" s="60">
        <v>3.1400000000000001E-15</v>
      </c>
      <c r="L78" s="14">
        <v>9.4200000000000008E-15</v>
      </c>
      <c r="M78" s="24">
        <v>9.4199999999999992E-16</v>
      </c>
      <c r="N78" s="14">
        <v>1.0700000000000001E-10</v>
      </c>
      <c r="O78" s="14">
        <v>2.1400000000000001E-10</v>
      </c>
      <c r="P78" s="24">
        <v>5.3500000000000003E-11</v>
      </c>
      <c r="Q78" s="6"/>
      <c r="R78" s="6"/>
      <c r="S78" s="12">
        <v>0.37192221348970583</v>
      </c>
      <c r="T78" s="17">
        <v>0.11157666404691174</v>
      </c>
      <c r="U78" s="20">
        <v>0.37192221348970583</v>
      </c>
      <c r="V78" s="17">
        <f>SQRT(T78^2+R78^2)</f>
        <v>0.11157666404691174</v>
      </c>
      <c r="W78" s="17"/>
      <c r="X78" s="17"/>
      <c r="Y78" s="17"/>
      <c r="Z78" s="17">
        <v>8.2474788450670911E-2</v>
      </c>
      <c r="AA78" s="17">
        <v>2.4742436535201272E-2</v>
      </c>
      <c r="AB78" s="20">
        <v>8.2474788450670911E-2</v>
      </c>
      <c r="AC78" s="17">
        <f>SQRT(Z78^2+X78^2)</f>
        <v>8.2474788450670911E-2</v>
      </c>
      <c r="AD78" s="26">
        <v>1</v>
      </c>
      <c r="AE78" s="26">
        <v>2</v>
      </c>
      <c r="AF78" s="26">
        <v>1</v>
      </c>
      <c r="AH78" s="38"/>
    </row>
    <row r="79" spans="1:34" x14ac:dyDescent="0.25">
      <c r="A79" s="1" t="s">
        <v>720</v>
      </c>
      <c r="B79" t="s">
        <v>326</v>
      </c>
      <c r="C79">
        <v>0.25</v>
      </c>
      <c r="D79" s="15">
        <v>100.161</v>
      </c>
      <c r="E79" t="s">
        <v>681</v>
      </c>
      <c r="F79" s="16" t="s">
        <v>3</v>
      </c>
      <c r="G79" t="s">
        <v>325</v>
      </c>
      <c r="H79" s="23">
        <v>1.11E-16</v>
      </c>
      <c r="I79" s="14">
        <v>3.3299999999999999E-16</v>
      </c>
      <c r="J79" s="24">
        <v>3.6630000000000003E-17</v>
      </c>
      <c r="K79" s="60"/>
      <c r="L79" s="14"/>
      <c r="M79" s="24"/>
      <c r="N79" s="14"/>
      <c r="O79" s="14"/>
      <c r="P79" s="24"/>
      <c r="Q79" s="6"/>
      <c r="R79" s="6"/>
      <c r="S79" s="17">
        <v>0</v>
      </c>
      <c r="T79" s="17">
        <v>0</v>
      </c>
      <c r="U79" s="20">
        <v>0</v>
      </c>
      <c r="V79" s="17">
        <f>SQRT(T79^2+R79^2)</f>
        <v>0</v>
      </c>
      <c r="W79" s="17"/>
      <c r="X79" s="17"/>
      <c r="Y79" s="17"/>
      <c r="Z79" s="17">
        <v>4.6574881161714271E-3</v>
      </c>
      <c r="AA79" s="17">
        <v>1.3972464348514281E-3</v>
      </c>
      <c r="AB79" s="20">
        <v>4.6574881161714271E-3</v>
      </c>
      <c r="AC79" s="17">
        <f>SQRT(Z79^2+X79^2)</f>
        <v>4.6574881161714271E-3</v>
      </c>
      <c r="AD79" s="26">
        <v>3</v>
      </c>
      <c r="AE79" s="26"/>
      <c r="AF79" s="26"/>
      <c r="AH79" s="38"/>
    </row>
    <row r="80" spans="1:34" x14ac:dyDescent="0.25">
      <c r="A80" s="5" t="s">
        <v>721</v>
      </c>
      <c r="B80" t="s">
        <v>85</v>
      </c>
      <c r="C80">
        <v>0</v>
      </c>
      <c r="D80" s="15">
        <v>66.102999999999994</v>
      </c>
      <c r="E80" t="s">
        <v>681</v>
      </c>
      <c r="F80" s="16" t="s">
        <v>3</v>
      </c>
      <c r="G80" t="s">
        <v>83</v>
      </c>
      <c r="H80" s="23">
        <v>6.8999999999999996E-14</v>
      </c>
      <c r="I80" s="14">
        <v>2.0699999999999998E-13</v>
      </c>
      <c r="J80" s="24">
        <v>2.277E-14</v>
      </c>
      <c r="K80" s="60"/>
      <c r="L80" s="14"/>
      <c r="M80" s="24"/>
      <c r="N80" s="14"/>
      <c r="O80" s="14"/>
      <c r="P80" s="24"/>
      <c r="Q80" s="6"/>
      <c r="R80" s="6"/>
      <c r="S80" s="17">
        <v>1.0856647065543536E-2</v>
      </c>
      <c r="T80" s="17">
        <v>3.2569941196630607E-3</v>
      </c>
      <c r="U80" s="20">
        <v>1.0856647065543536E-2</v>
      </c>
      <c r="V80" s="17">
        <f>SQRT(T80^2+R80^2)</f>
        <v>3.2569941196630607E-3</v>
      </c>
      <c r="W80" s="17"/>
      <c r="X80" s="17"/>
      <c r="Y80" s="17"/>
      <c r="Z80" s="17">
        <v>1.462342415555831E-3</v>
      </c>
      <c r="AA80" s="17">
        <v>4.3870272466674931E-4</v>
      </c>
      <c r="AB80" s="20">
        <v>1.462342415555831E-3</v>
      </c>
      <c r="AC80" s="17">
        <f>SQRT(Z80^2+X80^2)</f>
        <v>1.462342415555831E-3</v>
      </c>
      <c r="AD80" s="26">
        <v>34</v>
      </c>
      <c r="AE80" s="26"/>
      <c r="AF80" s="26"/>
      <c r="AG80" t="s">
        <v>84</v>
      </c>
      <c r="AH80" s="38"/>
    </row>
    <row r="81" spans="1:34" x14ac:dyDescent="0.25">
      <c r="A81" s="5" t="s">
        <v>722</v>
      </c>
      <c r="B81" t="s">
        <v>284</v>
      </c>
      <c r="C81">
        <v>0.25</v>
      </c>
      <c r="D81" s="15">
        <v>96.128999999999991</v>
      </c>
      <c r="E81" t="s">
        <v>681</v>
      </c>
      <c r="F81" s="16" t="s">
        <v>3</v>
      </c>
      <c r="G81" t="s">
        <v>282</v>
      </c>
      <c r="H81" s="23">
        <v>1.9199999999999999E-12</v>
      </c>
      <c r="I81" s="14">
        <v>5.7599999999999997E-12</v>
      </c>
      <c r="J81" s="24">
        <v>6.3359999999999995E-13</v>
      </c>
      <c r="K81" s="60"/>
      <c r="L81" s="14"/>
      <c r="M81" s="24"/>
      <c r="N81" s="14"/>
      <c r="O81" s="14"/>
      <c r="P81" s="24"/>
      <c r="Q81" s="6"/>
      <c r="R81" s="6"/>
      <c r="S81" s="12">
        <v>6.3982902413543041E-2</v>
      </c>
      <c r="T81" s="17">
        <v>1.9194870724062913E-2</v>
      </c>
      <c r="U81" s="20">
        <v>6.3982902413543041E-2</v>
      </c>
      <c r="V81" s="17">
        <f>SQRT(T81^2+R81^2)</f>
        <v>1.9194870724062913E-2</v>
      </c>
      <c r="W81" s="17"/>
      <c r="X81" s="17"/>
      <c r="Y81" s="17"/>
      <c r="Z81" s="17">
        <v>0.1318402279602699</v>
      </c>
      <c r="AA81" s="17">
        <v>3.9552068388080966E-2</v>
      </c>
      <c r="AB81" s="20">
        <v>0.1318402279602699</v>
      </c>
      <c r="AC81" s="17">
        <f>SQRT(Z81^2+X81^2)</f>
        <v>0.1318402279602699</v>
      </c>
      <c r="AD81" s="26">
        <v>3</v>
      </c>
      <c r="AE81" s="26"/>
      <c r="AF81" s="26"/>
      <c r="AH81" s="37"/>
    </row>
    <row r="82" spans="1:34" x14ac:dyDescent="0.25">
      <c r="A82" s="1" t="s">
        <v>723</v>
      </c>
      <c r="B82" t="s">
        <v>310</v>
      </c>
      <c r="C82">
        <v>0.25</v>
      </c>
      <c r="D82" s="15">
        <v>98.144999999999996</v>
      </c>
      <c r="E82" t="s">
        <v>681</v>
      </c>
      <c r="F82" s="16" t="s">
        <v>3</v>
      </c>
      <c r="G82" t="s">
        <v>308</v>
      </c>
      <c r="H82" s="23">
        <v>8.6699999999999996E-17</v>
      </c>
      <c r="I82" s="14">
        <v>2.6009999999999998E-16</v>
      </c>
      <c r="J82" s="24">
        <v>2.8611000000000003E-17</v>
      </c>
      <c r="K82" s="60"/>
      <c r="L82" s="14"/>
      <c r="M82" s="24"/>
      <c r="N82" s="14"/>
      <c r="O82" s="14"/>
      <c r="P82" s="24"/>
      <c r="Q82" s="6"/>
      <c r="R82" s="6"/>
      <c r="S82" s="12">
        <v>2.7211926734012539E-2</v>
      </c>
      <c r="T82" s="17">
        <v>8.1635780202037617E-3</v>
      </c>
      <c r="U82" s="20">
        <v>2.7211926734012539E-2</v>
      </c>
      <c r="V82" s="17">
        <f>SQRT(T82^2+R82^2)</f>
        <v>8.1635780202037617E-3</v>
      </c>
      <c r="W82" s="17"/>
      <c r="X82" s="17"/>
      <c r="Y82" s="17"/>
      <c r="Z82" s="17">
        <v>3.7731672452474371E-2</v>
      </c>
      <c r="AA82" s="17">
        <v>1.1319501735742312E-2</v>
      </c>
      <c r="AB82" s="20">
        <v>3.7731672452474371E-2</v>
      </c>
      <c r="AC82" s="17">
        <f>SQRT(Z82^2+X82^2)</f>
        <v>3.7731672452474371E-2</v>
      </c>
      <c r="AD82" s="26">
        <v>3</v>
      </c>
      <c r="AE82" s="26"/>
      <c r="AF82" s="26"/>
      <c r="AH82" s="38"/>
    </row>
    <row r="83" spans="1:34" x14ac:dyDescent="0.25">
      <c r="A83" s="5" t="s">
        <v>724</v>
      </c>
      <c r="B83" t="s">
        <v>197</v>
      </c>
      <c r="C83">
        <v>0</v>
      </c>
      <c r="D83" s="15">
        <v>82.146000000000001</v>
      </c>
      <c r="E83" t="s">
        <v>681</v>
      </c>
      <c r="F83" s="16" t="s">
        <v>3</v>
      </c>
      <c r="G83" t="s">
        <v>186</v>
      </c>
      <c r="H83" s="23">
        <v>2.9599999999999999E-12</v>
      </c>
      <c r="I83" s="14">
        <v>8.8799999999999993E-12</v>
      </c>
      <c r="J83" s="24">
        <v>9.7680000000000004E-13</v>
      </c>
      <c r="K83" s="60"/>
      <c r="L83" s="14"/>
      <c r="M83" s="24"/>
      <c r="N83" s="14"/>
      <c r="O83" s="14"/>
      <c r="P83" s="24"/>
      <c r="Q83" s="6"/>
      <c r="R83" s="6"/>
      <c r="S83" s="12">
        <v>3.1553785901933709E-2</v>
      </c>
      <c r="T83" s="17">
        <v>9.4661357705801124E-3</v>
      </c>
      <c r="U83" s="20">
        <v>3.1553785901933709E-2</v>
      </c>
      <c r="V83" s="17">
        <f>SQRT(T83^2+R83^2)</f>
        <v>9.4661357705801124E-3</v>
      </c>
      <c r="W83" s="17"/>
      <c r="X83" s="17"/>
      <c r="Y83" s="17"/>
      <c r="Z83" s="17">
        <v>9.3657453851580391E-3</v>
      </c>
      <c r="AA83" s="17">
        <v>2.8097236155474117E-3</v>
      </c>
      <c r="AB83" s="20">
        <v>9.3657453851580391E-3</v>
      </c>
      <c r="AC83" s="17">
        <f>SQRT(Z83^2+X83^2)</f>
        <v>9.3657453851580391E-3</v>
      </c>
      <c r="AD83" s="26">
        <v>1</v>
      </c>
      <c r="AE83" s="26"/>
      <c r="AF83" s="26"/>
      <c r="AG83" t="s">
        <v>818</v>
      </c>
      <c r="AH83" s="38"/>
    </row>
    <row r="84" spans="1:34" x14ac:dyDescent="0.25">
      <c r="A84" s="5" t="s">
        <v>689</v>
      </c>
      <c r="B84" t="s">
        <v>226</v>
      </c>
      <c r="C84">
        <v>0</v>
      </c>
      <c r="D84" s="15">
        <v>84.162000000000006</v>
      </c>
      <c r="E84" t="s">
        <v>681</v>
      </c>
      <c r="F84" s="16" t="s">
        <v>3</v>
      </c>
      <c r="G84" t="s">
        <v>223</v>
      </c>
      <c r="H84" s="23">
        <v>8.8999999999999996E-12</v>
      </c>
      <c r="I84" s="14">
        <v>1.5000000000000001E-12</v>
      </c>
      <c r="J84" s="24">
        <v>1.5000000000000001E-12</v>
      </c>
      <c r="K84" s="60">
        <v>4.5399999999999998E-16</v>
      </c>
      <c r="L84" s="14">
        <v>1.1999999999999999E-17</v>
      </c>
      <c r="M84" s="24">
        <v>1.1999999999999999E-17</v>
      </c>
      <c r="N84" s="14">
        <v>8.7499999999999995E-11</v>
      </c>
      <c r="O84" s="14">
        <v>1.8300000000000001E-12</v>
      </c>
      <c r="P84" s="24">
        <v>1.8300000000000001E-12</v>
      </c>
      <c r="Q84" s="6"/>
      <c r="R84" s="6"/>
      <c r="S84" s="12">
        <v>0.12702010769126643</v>
      </c>
      <c r="T84" s="17">
        <v>3.8106032307379925E-2</v>
      </c>
      <c r="U84" s="20">
        <v>0.12702010769126643</v>
      </c>
      <c r="V84" s="17">
        <f>SQRT(T84^2+R84^2)</f>
        <v>3.8106032307379925E-2</v>
      </c>
      <c r="W84" s="17"/>
      <c r="X84" s="17"/>
      <c r="Y84" s="17"/>
      <c r="Z84" s="17">
        <v>4.336240157107165E-2</v>
      </c>
      <c r="AA84" s="17">
        <v>1.3008720471321495E-2</v>
      </c>
      <c r="AB84" s="20">
        <v>4.336240157107165E-2</v>
      </c>
      <c r="AC84" s="17">
        <f>SQRT(Z84^2+X84^2)</f>
        <v>4.336240157107165E-2</v>
      </c>
      <c r="AD84" s="26">
        <v>11</v>
      </c>
      <c r="AE84" s="26">
        <v>9</v>
      </c>
      <c r="AF84" s="26">
        <v>10</v>
      </c>
      <c r="AG84" t="s">
        <v>809</v>
      </c>
      <c r="AH84" s="38"/>
    </row>
    <row r="85" spans="1:34" x14ac:dyDescent="0.25">
      <c r="A85" s="5" t="s">
        <v>725</v>
      </c>
      <c r="B85" t="s">
        <v>198</v>
      </c>
      <c r="C85">
        <v>0</v>
      </c>
      <c r="D85" s="15">
        <v>82.146000000000001</v>
      </c>
      <c r="E85" t="s">
        <v>681</v>
      </c>
      <c r="F85" s="16" t="s">
        <v>3</v>
      </c>
      <c r="G85" t="s">
        <v>186</v>
      </c>
      <c r="H85" s="23">
        <v>2.9599999999999999E-12</v>
      </c>
      <c r="I85" s="14">
        <v>8.8799999999999993E-12</v>
      </c>
      <c r="J85" s="24">
        <v>9.7680000000000004E-13</v>
      </c>
      <c r="K85" s="60"/>
      <c r="L85" s="14"/>
      <c r="M85" s="24"/>
      <c r="N85" s="14"/>
      <c r="O85" s="14"/>
      <c r="P85" s="24"/>
      <c r="Q85" s="6"/>
      <c r="R85" s="6"/>
      <c r="S85" s="12">
        <v>7.768317848953224E-2</v>
      </c>
      <c r="T85" s="17">
        <v>2.3304953546859672E-2</v>
      </c>
      <c r="U85" s="20">
        <v>7.768317848953224E-2</v>
      </c>
      <c r="V85" s="17">
        <f>SQRT(T85^2+R85^2)</f>
        <v>2.3304953546859672E-2</v>
      </c>
      <c r="W85" s="17"/>
      <c r="X85" s="17"/>
      <c r="Y85" s="17"/>
      <c r="Z85" s="17">
        <v>2.9418046402098965E-2</v>
      </c>
      <c r="AA85" s="17">
        <v>8.8254139206296895E-3</v>
      </c>
      <c r="AB85" s="20">
        <v>2.9418046402098965E-2</v>
      </c>
      <c r="AC85" s="17">
        <f>SQRT(Z85^2+X85^2)</f>
        <v>2.9418046402098965E-2</v>
      </c>
      <c r="AD85" s="26">
        <v>1</v>
      </c>
      <c r="AE85" s="26"/>
      <c r="AF85" s="26"/>
      <c r="AH85" s="38"/>
    </row>
    <row r="86" spans="1:34" x14ac:dyDescent="0.25">
      <c r="A86" s="5" t="s">
        <v>692</v>
      </c>
      <c r="B86" t="s">
        <v>199</v>
      </c>
      <c r="C86">
        <v>0</v>
      </c>
      <c r="D86" s="15">
        <v>82.146000000000001</v>
      </c>
      <c r="E86" t="s">
        <v>681</v>
      </c>
      <c r="F86" s="16" t="s">
        <v>3</v>
      </c>
      <c r="G86" t="s">
        <v>186</v>
      </c>
      <c r="H86" s="23">
        <v>2.9599999999999999E-12</v>
      </c>
      <c r="I86" s="14">
        <v>8.8799999999999993E-12</v>
      </c>
      <c r="J86" s="24">
        <v>9.7680000000000004E-13</v>
      </c>
      <c r="K86" s="60">
        <v>8.0000000000000006E-17</v>
      </c>
      <c r="L86" s="14">
        <v>1.44E-17</v>
      </c>
      <c r="M86" s="24">
        <v>1.44E-17</v>
      </c>
      <c r="N86" s="14">
        <v>1.4800000000000001E-10</v>
      </c>
      <c r="O86" s="14">
        <v>2.9600000000000001E-10</v>
      </c>
      <c r="P86" s="24">
        <v>7.4000000000000003E-11</v>
      </c>
      <c r="Q86" s="6"/>
      <c r="R86" s="6"/>
      <c r="S86" s="12">
        <v>0.21863410028497215</v>
      </c>
      <c r="T86" s="17">
        <v>6.5590230085491641E-2</v>
      </c>
      <c r="U86" s="20">
        <v>0.21863410028497215</v>
      </c>
      <c r="V86" s="17">
        <f>SQRT(T86^2+R86^2)</f>
        <v>6.5590230085491641E-2</v>
      </c>
      <c r="W86" s="17"/>
      <c r="X86" s="17"/>
      <c r="Y86" s="17"/>
      <c r="Z86" s="17">
        <v>5.440283453434909E-2</v>
      </c>
      <c r="AA86" s="17">
        <v>1.6320850360304725E-2</v>
      </c>
      <c r="AB86" s="20">
        <v>5.440283453434909E-2</v>
      </c>
      <c r="AC86" s="17">
        <f>SQRT(Z86^2+X86^2)</f>
        <v>5.440283453434909E-2</v>
      </c>
      <c r="AD86" s="26">
        <v>1</v>
      </c>
      <c r="AE86" s="26">
        <v>15</v>
      </c>
      <c r="AF86" s="26">
        <v>16</v>
      </c>
      <c r="AH86" s="37"/>
    </row>
    <row r="87" spans="1:34" x14ac:dyDescent="0.25">
      <c r="A87" s="5" t="s">
        <v>690</v>
      </c>
      <c r="B87" t="s">
        <v>294</v>
      </c>
      <c r="C87">
        <v>0</v>
      </c>
      <c r="D87" s="15">
        <v>96.173000000000002</v>
      </c>
      <c r="E87" t="s">
        <v>681</v>
      </c>
      <c r="F87" s="16" t="s">
        <v>3</v>
      </c>
      <c r="G87" t="s">
        <v>288</v>
      </c>
      <c r="H87" s="23">
        <v>9.6999999999999995E-12</v>
      </c>
      <c r="I87" s="14">
        <v>2.9099999999999998E-11</v>
      </c>
      <c r="J87" s="24">
        <v>3.2009999999999998E-12</v>
      </c>
      <c r="K87" s="60">
        <v>1.53E-16</v>
      </c>
      <c r="L87" s="14">
        <v>2.3000000000000001E-17</v>
      </c>
      <c r="M87" s="24">
        <v>2.3000000000000001E-17</v>
      </c>
      <c r="N87" s="14">
        <v>9.6099999999999996E-11</v>
      </c>
      <c r="O87" s="14">
        <v>1.99E-11</v>
      </c>
      <c r="P87" s="24">
        <v>1.99E-11</v>
      </c>
      <c r="Q87" s="6"/>
      <c r="R87" s="6"/>
      <c r="S87" s="12">
        <v>4.6173368456482011E-2</v>
      </c>
      <c r="T87" s="17">
        <v>1.3852010536944603E-2</v>
      </c>
      <c r="U87" s="20">
        <v>4.6173368456482011E-2</v>
      </c>
      <c r="V87" s="17">
        <f>SQRT(T87^2+R87^2)</f>
        <v>1.3852010536944603E-2</v>
      </c>
      <c r="W87" s="17"/>
      <c r="X87" s="17"/>
      <c r="Y87" s="17"/>
      <c r="Z87" s="17">
        <v>1.2717506331664812E-2</v>
      </c>
      <c r="AA87" s="17">
        <v>3.8152518994994432E-3</v>
      </c>
      <c r="AB87" s="20">
        <v>1.2717506331664812E-2</v>
      </c>
      <c r="AC87" s="17">
        <f>SQRT(Z87^2+X87^2)</f>
        <v>1.2717506331664812E-2</v>
      </c>
      <c r="AD87" s="26">
        <v>12</v>
      </c>
      <c r="AE87" s="26">
        <v>13</v>
      </c>
      <c r="AF87" s="26">
        <v>14</v>
      </c>
      <c r="AG87" t="s">
        <v>810</v>
      </c>
      <c r="AH87" s="38"/>
    </row>
    <row r="88" spans="1:34" x14ac:dyDescent="0.25">
      <c r="A88" s="5" t="s">
        <v>726</v>
      </c>
      <c r="B88" t="s">
        <v>285</v>
      </c>
      <c r="C88">
        <v>0.25</v>
      </c>
      <c r="D88" s="15">
        <v>96.128999999999991</v>
      </c>
      <c r="E88" t="s">
        <v>681</v>
      </c>
      <c r="F88" s="16" t="s">
        <v>3</v>
      </c>
      <c r="G88" t="s">
        <v>282</v>
      </c>
      <c r="H88" s="23">
        <v>1.9199999999999999E-13</v>
      </c>
      <c r="I88" s="14">
        <v>5.7599999999999997E-13</v>
      </c>
      <c r="J88" s="24">
        <v>6.3359999999999995E-14</v>
      </c>
      <c r="K88" s="60"/>
      <c r="L88" s="14"/>
      <c r="M88" s="24"/>
      <c r="N88" s="14"/>
      <c r="O88" s="14"/>
      <c r="P88" s="24"/>
      <c r="Q88" s="6"/>
      <c r="R88" s="6"/>
      <c r="S88" s="17">
        <v>0</v>
      </c>
      <c r="T88" s="17">
        <v>0</v>
      </c>
      <c r="U88" s="20">
        <v>0</v>
      </c>
      <c r="V88" s="17">
        <f>SQRT(T88^2+R88^2)</f>
        <v>0</v>
      </c>
      <c r="W88" s="17"/>
      <c r="X88" s="17"/>
      <c r="Y88" s="17"/>
      <c r="Z88" s="17">
        <v>2.4726455205000036E-2</v>
      </c>
      <c r="AA88" s="17">
        <v>7.4179365615000105E-3</v>
      </c>
      <c r="AB88" s="20">
        <v>2.4726455205000036E-2</v>
      </c>
      <c r="AC88" s="17">
        <f>SQRT(Z88^2+X88^2)</f>
        <v>2.4726455205000036E-2</v>
      </c>
      <c r="AD88" s="26">
        <v>3</v>
      </c>
      <c r="AE88" s="26"/>
      <c r="AF88" s="26"/>
      <c r="AH88" s="38"/>
    </row>
    <row r="89" spans="1:34" x14ac:dyDescent="0.25">
      <c r="A89" s="5" t="s">
        <v>727</v>
      </c>
      <c r="B89" t="s">
        <v>200</v>
      </c>
      <c r="C89">
        <v>0.25</v>
      </c>
      <c r="D89" s="15">
        <v>82.146000000000001</v>
      </c>
      <c r="E89" t="s">
        <v>681</v>
      </c>
      <c r="F89" s="16" t="s">
        <v>3</v>
      </c>
      <c r="G89" t="s">
        <v>186</v>
      </c>
      <c r="H89" s="23">
        <v>8.1500000000000006E-12</v>
      </c>
      <c r="I89" s="14">
        <v>2.4450000000000003E-11</v>
      </c>
      <c r="J89" s="24">
        <v>2.6895000000000002E-12</v>
      </c>
      <c r="K89" s="60"/>
      <c r="L89" s="14"/>
      <c r="M89" s="24"/>
      <c r="N89" s="14"/>
      <c r="O89" s="14"/>
      <c r="P89" s="24"/>
      <c r="Q89" s="6"/>
      <c r="R89" s="6"/>
      <c r="S89" s="12">
        <v>2.6268126334604718E-2</v>
      </c>
      <c r="T89" s="17">
        <v>7.8804379003814158E-3</v>
      </c>
      <c r="U89" s="20">
        <v>2.6268126334604718E-2</v>
      </c>
      <c r="V89" s="17">
        <f>SQRT(T89^2+R89^2)</f>
        <v>7.8804379003814158E-3</v>
      </c>
      <c r="W89" s="17"/>
      <c r="X89" s="17"/>
      <c r="Y89" s="17"/>
      <c r="Z89" s="17">
        <v>1.8731490770316078E-2</v>
      </c>
      <c r="AA89" s="17">
        <v>5.6194472310948235E-3</v>
      </c>
      <c r="AB89" s="20">
        <v>1.8731490770316078E-2</v>
      </c>
      <c r="AC89" s="17">
        <f>SQRT(Z89^2+X89^2)</f>
        <v>1.8731490770316078E-2</v>
      </c>
      <c r="AD89" s="26">
        <v>3</v>
      </c>
      <c r="AE89" s="26"/>
      <c r="AF89" s="26"/>
      <c r="AH89" s="38"/>
    </row>
    <row r="90" spans="1:34" x14ac:dyDescent="0.25">
      <c r="A90" s="8" t="s">
        <v>728</v>
      </c>
      <c r="B90" t="s">
        <v>314</v>
      </c>
      <c r="C90">
        <v>0.25</v>
      </c>
      <c r="D90" s="15">
        <v>98.188999999999993</v>
      </c>
      <c r="E90" t="s">
        <v>681</v>
      </c>
      <c r="F90" s="16" t="s">
        <v>3</v>
      </c>
      <c r="G90" t="s">
        <v>312</v>
      </c>
      <c r="H90" s="23">
        <v>3.79E-13</v>
      </c>
      <c r="I90" s="14">
        <v>1.1370000000000001E-12</v>
      </c>
      <c r="J90" s="24">
        <v>1.2507000000000002E-13</v>
      </c>
      <c r="K90" s="60"/>
      <c r="L90" s="14"/>
      <c r="M90" s="24"/>
      <c r="N90" s="14"/>
      <c r="O90" s="14"/>
      <c r="P90" s="24"/>
      <c r="Q90" s="6"/>
      <c r="R90" s="6"/>
      <c r="S90" s="12">
        <v>1.8927382225313174E-2</v>
      </c>
      <c r="T90" s="17">
        <v>5.6782146675939523E-3</v>
      </c>
      <c r="U90" s="20">
        <v>1.8927382225313174E-2</v>
      </c>
      <c r="V90" s="17">
        <f>SQRT(T90^2+R90^2)</f>
        <v>5.6782146675939523E-3</v>
      </c>
      <c r="W90" s="17"/>
      <c r="X90" s="17"/>
      <c r="Y90" s="17"/>
      <c r="Z90" s="17">
        <v>1.0076363503784155E-2</v>
      </c>
      <c r="AA90" s="17">
        <v>3.0229090511352465E-3</v>
      </c>
      <c r="AB90" s="20">
        <v>1.0076363503784155E-2</v>
      </c>
      <c r="AC90" s="17">
        <f>SQRT(Z90^2+X90^2)</f>
        <v>1.0076363503784155E-2</v>
      </c>
      <c r="AD90" s="26">
        <v>3</v>
      </c>
      <c r="AE90" s="26"/>
      <c r="AF90" s="26"/>
      <c r="AH90" s="38"/>
    </row>
    <row r="91" spans="1:34" x14ac:dyDescent="0.25">
      <c r="A91" s="5" t="s">
        <v>729</v>
      </c>
      <c r="B91" t="s">
        <v>227</v>
      </c>
      <c r="C91">
        <v>0</v>
      </c>
      <c r="D91" s="15">
        <v>84.162000000000006</v>
      </c>
      <c r="E91" t="s">
        <v>681</v>
      </c>
      <c r="F91" s="16" t="s">
        <v>3</v>
      </c>
      <c r="G91" t="s">
        <v>223</v>
      </c>
      <c r="H91" s="23">
        <v>8.8999999999999996E-12</v>
      </c>
      <c r="I91" s="14">
        <v>1.5000000000000001E-12</v>
      </c>
      <c r="J91" s="24">
        <v>1.5000000000000001E-12</v>
      </c>
      <c r="K91" s="60"/>
      <c r="L91" s="14"/>
      <c r="M91" s="24"/>
      <c r="N91" s="14"/>
      <c r="O91" s="14"/>
      <c r="P91" s="24"/>
      <c r="Q91" s="6"/>
      <c r="R91" s="6"/>
      <c r="S91" s="12">
        <v>4.9244718674152518E-2</v>
      </c>
      <c r="T91" s="17">
        <v>1.4773415602245755E-2</v>
      </c>
      <c r="U91" s="20">
        <v>4.9244718674152518E-2</v>
      </c>
      <c r="V91" s="17">
        <f>SQRT(T91^2+R91^2)</f>
        <v>1.4773415602245755E-2</v>
      </c>
      <c r="W91" s="17"/>
      <c r="X91" s="17"/>
      <c r="Y91" s="17"/>
      <c r="Z91" s="17">
        <v>2.0802233186122211E-2</v>
      </c>
      <c r="AA91" s="17">
        <v>6.2406699558366632E-3</v>
      </c>
      <c r="AB91" s="20">
        <v>2.0802233186122211E-2</v>
      </c>
      <c r="AC91" s="17">
        <f>SQRT(Z91^2+X91^2)</f>
        <v>2.0802233186122211E-2</v>
      </c>
      <c r="AD91" s="26">
        <v>11</v>
      </c>
      <c r="AE91" s="26"/>
      <c r="AF91" s="26"/>
      <c r="AH91" s="37"/>
    </row>
    <row r="92" spans="1:34" x14ac:dyDescent="0.25">
      <c r="A92" s="5" t="s">
        <v>730</v>
      </c>
      <c r="B92" t="s">
        <v>201</v>
      </c>
      <c r="C92">
        <v>0</v>
      </c>
      <c r="D92" s="15">
        <v>82.146000000000001</v>
      </c>
      <c r="E92" t="s">
        <v>681</v>
      </c>
      <c r="F92" s="16" t="s">
        <v>3</v>
      </c>
      <c r="G92" t="s">
        <v>186</v>
      </c>
      <c r="H92" s="23">
        <v>5.3800000000000001E-12</v>
      </c>
      <c r="I92" s="14">
        <v>1.6140000000000002E-11</v>
      </c>
      <c r="J92" s="24">
        <v>1.7754000000000001E-12</v>
      </c>
      <c r="K92" s="60"/>
      <c r="L92" s="14"/>
      <c r="M92" s="24"/>
      <c r="N92" s="14"/>
      <c r="O92" s="14"/>
      <c r="P92" s="24"/>
      <c r="Q92" s="6"/>
      <c r="R92" s="6"/>
      <c r="S92" s="12">
        <v>7.6882320979330857E-2</v>
      </c>
      <c r="T92" s="17">
        <v>2.3064696293799255E-2</v>
      </c>
      <c r="U92" s="20">
        <v>7.6882320979330857E-2</v>
      </c>
      <c r="V92" s="17">
        <f>SQRT(T92^2+R92^2)</f>
        <v>2.3064696293799255E-2</v>
      </c>
      <c r="W92" s="17"/>
      <c r="X92" s="17"/>
      <c r="Y92" s="17"/>
      <c r="Z92" s="17">
        <v>2.2693921510190632E-2</v>
      </c>
      <c r="AA92" s="17">
        <v>6.808176453057189E-3</v>
      </c>
      <c r="AB92" s="20">
        <v>2.2693921510190632E-2</v>
      </c>
      <c r="AC92" s="17">
        <f>SQRT(Z92^2+X92^2)</f>
        <v>2.2693921510190632E-2</v>
      </c>
      <c r="AD92" s="26">
        <v>1</v>
      </c>
      <c r="AE92" s="26"/>
      <c r="AF92" s="26"/>
      <c r="AH92" s="38"/>
    </row>
    <row r="93" spans="1:34" x14ac:dyDescent="0.25">
      <c r="A93" s="5" t="s">
        <v>731</v>
      </c>
      <c r="B93" t="s">
        <v>228</v>
      </c>
      <c r="C93">
        <v>0</v>
      </c>
      <c r="D93" s="15">
        <v>84.162000000000006</v>
      </c>
      <c r="E93" t="s">
        <v>681</v>
      </c>
      <c r="F93" s="16" t="s">
        <v>3</v>
      </c>
      <c r="G93" t="s">
        <v>223</v>
      </c>
      <c r="H93" s="23">
        <v>2.69E-12</v>
      </c>
      <c r="I93" s="14">
        <v>8.070000000000001E-12</v>
      </c>
      <c r="J93" s="24">
        <v>8.8770000000000004E-13</v>
      </c>
      <c r="K93" s="60"/>
      <c r="L93" s="14"/>
      <c r="M93" s="24"/>
      <c r="N93" s="14"/>
      <c r="O93" s="14"/>
      <c r="P93" s="24"/>
      <c r="Q93" s="6"/>
      <c r="R93" s="6"/>
      <c r="S93" s="12">
        <v>4.7681394271798475E-2</v>
      </c>
      <c r="T93" s="17">
        <v>1.4304418281539541E-2</v>
      </c>
      <c r="U93" s="20">
        <v>4.7681394271798475E-2</v>
      </c>
      <c r="V93" s="17">
        <f>SQRT(T93^2+R93^2)</f>
        <v>1.4304418281539541E-2</v>
      </c>
      <c r="W93" s="17"/>
      <c r="X93" s="17"/>
      <c r="Y93" s="17"/>
      <c r="Z93" s="17">
        <v>2.3849320864089401E-2</v>
      </c>
      <c r="AA93" s="17">
        <v>7.1547962592268203E-3</v>
      </c>
      <c r="AB93" s="20">
        <v>2.3849320864089401E-2</v>
      </c>
      <c r="AC93" s="17">
        <f>SQRT(Z93^2+X93^2)</f>
        <v>2.3849320864089401E-2</v>
      </c>
      <c r="AD93" s="26">
        <v>1</v>
      </c>
      <c r="AE93" s="26"/>
      <c r="AF93" s="26"/>
      <c r="AH93" s="38"/>
    </row>
    <row r="94" spans="1:34" x14ac:dyDescent="0.25">
      <c r="A94" s="5" t="s">
        <v>732</v>
      </c>
      <c r="B94" t="s">
        <v>295</v>
      </c>
      <c r="C94">
        <v>0.25</v>
      </c>
      <c r="D94" s="15">
        <v>96.173000000000002</v>
      </c>
      <c r="E94" t="s">
        <v>681</v>
      </c>
      <c r="F94" s="16" t="s">
        <v>3</v>
      </c>
      <c r="G94" t="s">
        <v>288</v>
      </c>
      <c r="H94" s="23">
        <v>4.5E-13</v>
      </c>
      <c r="I94" s="14">
        <v>1.3500000000000001E-12</v>
      </c>
      <c r="J94" s="24">
        <v>1.485E-13</v>
      </c>
      <c r="K94" s="60"/>
      <c r="L94" s="14"/>
      <c r="M94" s="24"/>
      <c r="N94" s="14"/>
      <c r="O94" s="14"/>
      <c r="P94" s="24"/>
      <c r="Q94" s="6"/>
      <c r="R94" s="6"/>
      <c r="S94" s="12">
        <v>1.8469347382592805E-2</v>
      </c>
      <c r="T94" s="17">
        <v>5.5408042147778412E-3</v>
      </c>
      <c r="U94" s="20">
        <v>1.8469347382592805E-2</v>
      </c>
      <c r="V94" s="17">
        <f>SQRT(T94^2+R94^2)</f>
        <v>5.5408042147778412E-3</v>
      </c>
      <c r="W94" s="17"/>
      <c r="X94" s="17"/>
      <c r="Y94" s="17"/>
      <c r="Z94" s="17">
        <v>0</v>
      </c>
      <c r="AA94" s="17">
        <v>0</v>
      </c>
      <c r="AB94" s="20">
        <v>0</v>
      </c>
      <c r="AC94" s="17">
        <f>SQRT(Z94^2+X94^2)</f>
        <v>0</v>
      </c>
      <c r="AD94" s="26">
        <v>3</v>
      </c>
      <c r="AE94" s="26"/>
      <c r="AF94" s="26"/>
      <c r="AH94" s="38"/>
    </row>
    <row r="95" spans="1:34" x14ac:dyDescent="0.25">
      <c r="A95" s="5" t="s">
        <v>202</v>
      </c>
      <c r="B95" t="s">
        <v>203</v>
      </c>
      <c r="C95">
        <v>0</v>
      </c>
      <c r="D95" s="15">
        <v>82.146000000000001</v>
      </c>
      <c r="E95" t="s">
        <v>681</v>
      </c>
      <c r="F95" s="16" t="s">
        <v>3</v>
      </c>
      <c r="G95" t="s">
        <v>186</v>
      </c>
      <c r="H95" s="23">
        <v>5.3800000000000001E-12</v>
      </c>
      <c r="I95" s="14">
        <v>1.6140000000000002E-11</v>
      </c>
      <c r="J95" s="24">
        <v>1.7754000000000001E-12</v>
      </c>
      <c r="K95" s="60"/>
      <c r="L95" s="14"/>
      <c r="M95" s="24"/>
      <c r="N95" s="14"/>
      <c r="O95" s="14"/>
      <c r="P95" s="24"/>
      <c r="Q95" s="6"/>
      <c r="R95" s="6"/>
      <c r="S95" s="12">
        <v>7.9685322265035635E-2</v>
      </c>
      <c r="T95" s="17">
        <v>2.3905596679510688E-2</v>
      </c>
      <c r="U95" s="20">
        <v>7.9685322265035635E-2</v>
      </c>
      <c r="V95" s="17">
        <f>SQRT(T95^2+R95^2)</f>
        <v>2.3905596679510688E-2</v>
      </c>
      <c r="W95" s="17"/>
      <c r="X95" s="17"/>
      <c r="Y95" s="17"/>
      <c r="Z95" s="17">
        <v>2.3594473951071213E-2</v>
      </c>
      <c r="AA95" s="17">
        <v>7.0783421853213638E-3</v>
      </c>
      <c r="AB95" s="20">
        <v>2.3594473951071213E-2</v>
      </c>
      <c r="AC95" s="17">
        <f>SQRT(Z95^2+X95^2)</f>
        <v>2.3594473951071213E-2</v>
      </c>
      <c r="AD95" s="26">
        <v>1</v>
      </c>
      <c r="AE95" s="26"/>
      <c r="AF95" s="26"/>
      <c r="AG95" t="s">
        <v>821</v>
      </c>
      <c r="AH95" s="38"/>
    </row>
    <row r="96" spans="1:34" x14ac:dyDescent="0.25">
      <c r="A96" s="1" t="s">
        <v>733</v>
      </c>
      <c r="B96" t="s">
        <v>229</v>
      </c>
      <c r="C96">
        <v>0</v>
      </c>
      <c r="D96" s="15">
        <v>84.162000000000006</v>
      </c>
      <c r="E96" t="s">
        <v>681</v>
      </c>
      <c r="F96" s="16" t="s">
        <v>3</v>
      </c>
      <c r="G96" t="s">
        <v>223</v>
      </c>
      <c r="H96" s="23">
        <v>4.2699999999999997E-14</v>
      </c>
      <c r="I96" s="14">
        <v>1.2809999999999998E-13</v>
      </c>
      <c r="J96" s="24">
        <v>1.4091E-14</v>
      </c>
      <c r="K96" s="60"/>
      <c r="L96" s="14"/>
      <c r="M96" s="24"/>
      <c r="N96" s="14"/>
      <c r="O96" s="14"/>
      <c r="P96" s="24"/>
      <c r="Q96" s="6"/>
      <c r="R96" s="6"/>
      <c r="S96" s="12">
        <v>4.8072225372386979E-3</v>
      </c>
      <c r="T96" s="17">
        <v>1.4421667611716094E-3</v>
      </c>
      <c r="U96" s="20">
        <v>4.8072225372386979E-3</v>
      </c>
      <c r="V96" s="17">
        <f>SQRT(T96^2+R96^2)</f>
        <v>1.4421667611716094E-3</v>
      </c>
      <c r="W96" s="17"/>
      <c r="X96" s="17"/>
      <c r="Y96" s="17"/>
      <c r="Z96" s="17">
        <v>1.5059644869953259E-2</v>
      </c>
      <c r="AA96" s="17">
        <v>4.5178934609859779E-3</v>
      </c>
      <c r="AB96" s="20">
        <v>1.5059644869953259E-2</v>
      </c>
      <c r="AC96" s="17">
        <f>SQRT(Z96^2+X96^2)</f>
        <v>1.5059644869953259E-2</v>
      </c>
      <c r="AD96" s="26">
        <v>1</v>
      </c>
      <c r="AE96" s="26"/>
      <c r="AF96" s="26"/>
      <c r="AH96" s="37"/>
    </row>
    <row r="97" spans="1:34" x14ac:dyDescent="0.25">
      <c r="A97" s="5" t="s">
        <v>686</v>
      </c>
      <c r="B97" t="s">
        <v>173</v>
      </c>
      <c r="C97">
        <v>0.25</v>
      </c>
      <c r="D97" s="15">
        <v>80.13</v>
      </c>
      <c r="E97" t="s">
        <v>681</v>
      </c>
      <c r="F97" s="16" t="s">
        <v>3</v>
      </c>
      <c r="G97" t="s">
        <v>166</v>
      </c>
      <c r="H97" s="23">
        <v>7.9200000000000002E-12</v>
      </c>
      <c r="I97" s="14">
        <v>2.3760000000000001E-11</v>
      </c>
      <c r="J97" s="24">
        <v>2.6136000000000001E-12</v>
      </c>
      <c r="K97" s="60">
        <v>3.1400000000000001E-15</v>
      </c>
      <c r="L97" s="14">
        <v>9.4200000000000008E-15</v>
      </c>
      <c r="M97" s="24">
        <v>9.4199999999999992E-16</v>
      </c>
      <c r="N97" s="14">
        <v>1.0300000000000001E-10</v>
      </c>
      <c r="O97" s="14">
        <v>2.0600000000000001E-10</v>
      </c>
      <c r="P97" s="24">
        <v>5.1500000000000003E-11</v>
      </c>
      <c r="Q97" s="6"/>
      <c r="R97" s="6"/>
      <c r="S97" s="12">
        <v>0.32060844231287011</v>
      </c>
      <c r="T97" s="17">
        <v>9.6182532693861025E-2</v>
      </c>
      <c r="U97" s="20">
        <v>0.32060844231287011</v>
      </c>
      <c r="V97" s="17">
        <f>SQRT(T97^2+R97^2)</f>
        <v>9.6182532693861025E-2</v>
      </c>
      <c r="W97" s="17"/>
      <c r="X97" s="17"/>
      <c r="Y97" s="17"/>
      <c r="Z97" s="17">
        <v>6.9549635036759788E-2</v>
      </c>
      <c r="AA97" s="17">
        <v>2.0864890511027936E-2</v>
      </c>
      <c r="AB97" s="20">
        <v>6.9549635036759788E-2</v>
      </c>
      <c r="AC97" s="17">
        <f>SQRT(Z97^2+X97^2)</f>
        <v>6.9549635036759788E-2</v>
      </c>
      <c r="AD97" s="26">
        <v>3</v>
      </c>
      <c r="AE97" s="26">
        <v>2</v>
      </c>
      <c r="AF97" s="26">
        <v>1</v>
      </c>
      <c r="AH97" s="38"/>
    </row>
    <row r="98" spans="1:34" x14ac:dyDescent="0.25">
      <c r="A98" s="5" t="s">
        <v>696</v>
      </c>
      <c r="B98" t="s">
        <v>216</v>
      </c>
      <c r="C98">
        <v>0</v>
      </c>
      <c r="D98" s="15">
        <v>84.117999999999995</v>
      </c>
      <c r="E98" t="s">
        <v>681</v>
      </c>
      <c r="F98" s="16" t="s">
        <v>3</v>
      </c>
      <c r="G98" t="s">
        <v>212</v>
      </c>
      <c r="H98" s="23">
        <v>1.6799999999999999E-10</v>
      </c>
      <c r="I98" s="14">
        <v>1.2000000000000001E-11</v>
      </c>
      <c r="J98" s="24">
        <v>1.2000000000000001E-11</v>
      </c>
      <c r="K98" s="60">
        <v>1.6099999999999999E-17</v>
      </c>
      <c r="L98" s="14">
        <v>4.8299999999999997E-17</v>
      </c>
      <c r="M98" s="24">
        <v>4.8299999999999997E-18</v>
      </c>
      <c r="N98" s="14">
        <v>2.18E-10</v>
      </c>
      <c r="O98" s="14">
        <v>4.3599999999999999E-10</v>
      </c>
      <c r="P98" s="24">
        <v>1.09E-10</v>
      </c>
      <c r="Q98" s="6"/>
      <c r="R98" s="6"/>
      <c r="S98" s="12">
        <v>2.4281121417069923E-2</v>
      </c>
      <c r="T98" s="17">
        <v>7.2843364251209764E-3</v>
      </c>
      <c r="U98" s="20">
        <v>2.4281121417069923E-2</v>
      </c>
      <c r="V98" s="17">
        <f>SQRT(T98^2+R98^2)</f>
        <v>7.2843364251209764E-3</v>
      </c>
      <c r="W98" s="17"/>
      <c r="X98" s="17"/>
      <c r="Y98" s="17"/>
      <c r="Z98" s="17">
        <v>7.152032228586451E-3</v>
      </c>
      <c r="AA98" s="17">
        <v>2.1456096685759352E-3</v>
      </c>
      <c r="AB98" s="20">
        <v>7.152032228586451E-3</v>
      </c>
      <c r="AC98" s="17">
        <f>SQRT(Z98^2+X98^2)</f>
        <v>7.152032228586451E-3</v>
      </c>
      <c r="AD98" s="26">
        <v>22</v>
      </c>
      <c r="AE98" s="26">
        <v>20</v>
      </c>
      <c r="AF98" s="26">
        <v>22</v>
      </c>
      <c r="AG98" t="s">
        <v>811</v>
      </c>
      <c r="AH98" s="38"/>
    </row>
    <row r="99" spans="1:34" x14ac:dyDescent="0.25">
      <c r="A99" s="1" t="s">
        <v>734</v>
      </c>
      <c r="B99" t="s">
        <v>230</v>
      </c>
      <c r="C99">
        <v>0</v>
      </c>
      <c r="D99" s="15">
        <v>84.162000000000006</v>
      </c>
      <c r="E99" t="s">
        <v>681</v>
      </c>
      <c r="F99" s="16" t="s">
        <v>3</v>
      </c>
      <c r="G99" t="s">
        <v>223</v>
      </c>
      <c r="H99" s="23">
        <v>3.7199999999999998E-13</v>
      </c>
      <c r="I99" s="14">
        <v>1.1159999999999999E-12</v>
      </c>
      <c r="J99" s="24">
        <v>1.2276E-13</v>
      </c>
      <c r="K99" s="60"/>
      <c r="L99" s="14"/>
      <c r="M99" s="24"/>
      <c r="N99" s="14"/>
      <c r="O99" s="14"/>
      <c r="P99" s="24"/>
      <c r="Q99" s="6"/>
      <c r="R99" s="6"/>
      <c r="S99" s="17">
        <v>4.364041167103011E-3</v>
      </c>
      <c r="T99" s="17">
        <v>1.3092123501309034E-3</v>
      </c>
      <c r="U99" s="20">
        <v>4.364041167103011E-3</v>
      </c>
      <c r="V99" s="17">
        <f>SQRT(T99^2+R99^2)</f>
        <v>1.3092123501309034E-3</v>
      </c>
      <c r="W99" s="17"/>
      <c r="X99" s="17"/>
      <c r="Y99" s="17"/>
      <c r="Z99" s="17">
        <v>1.5235438389835983E-3</v>
      </c>
      <c r="AA99" s="17">
        <v>4.5706315169507947E-4</v>
      </c>
      <c r="AB99" s="20">
        <v>1.5235438389835983E-3</v>
      </c>
      <c r="AC99" s="17">
        <f>SQRT(Z99^2+X99^2)</f>
        <v>1.5235438389835983E-3</v>
      </c>
      <c r="AD99" s="26">
        <v>1</v>
      </c>
      <c r="AE99" s="26"/>
      <c r="AF99" s="26"/>
      <c r="AH99" s="38"/>
    </row>
    <row r="100" spans="1:34" x14ac:dyDescent="0.25">
      <c r="A100" s="5" t="s">
        <v>96</v>
      </c>
      <c r="B100" t="s">
        <v>97</v>
      </c>
      <c r="C100">
        <v>0</v>
      </c>
      <c r="D100" s="15">
        <v>67.090999999999994</v>
      </c>
      <c r="E100" t="s">
        <v>681</v>
      </c>
      <c r="F100" s="16" t="s">
        <v>3</v>
      </c>
      <c r="G100" t="s">
        <v>98</v>
      </c>
      <c r="H100" s="23">
        <v>5.1500000000000003E-13</v>
      </c>
      <c r="I100" s="14">
        <v>1.545E-12</v>
      </c>
      <c r="J100" s="24">
        <v>1.6995000000000002E-13</v>
      </c>
      <c r="K100" s="60"/>
      <c r="L100" s="14"/>
      <c r="M100" s="24"/>
      <c r="N100" s="14"/>
      <c r="O100" s="14"/>
      <c r="P100" s="24"/>
      <c r="Q100" s="6"/>
      <c r="R100" s="6"/>
      <c r="S100" s="17">
        <v>5.0068304817257013E-2</v>
      </c>
      <c r="T100" s="17">
        <v>1.5020491445177104E-2</v>
      </c>
      <c r="U100" s="20">
        <v>5.0068304817257013E-2</v>
      </c>
      <c r="V100" s="17">
        <f>SQRT(T100^2+R100^2)</f>
        <v>1.5020491445177104E-2</v>
      </c>
      <c r="W100" s="17"/>
      <c r="X100" s="17"/>
      <c r="Y100" s="17"/>
      <c r="Z100" s="17">
        <v>3.7485906725661919E-2</v>
      </c>
      <c r="AA100" s="17">
        <v>1.1245772017698575E-2</v>
      </c>
      <c r="AB100" s="20">
        <v>3.7485906725661919E-2</v>
      </c>
      <c r="AC100" s="17">
        <f>SQRT(Z100^2+X100^2)</f>
        <v>3.7485906725661919E-2</v>
      </c>
      <c r="AD100" s="26">
        <v>1</v>
      </c>
      <c r="AE100" s="26"/>
      <c r="AF100" s="26"/>
      <c r="AG100" t="s">
        <v>95</v>
      </c>
      <c r="AH100" s="38"/>
    </row>
    <row r="101" spans="1:34" ht="15.75" x14ac:dyDescent="0.25">
      <c r="A101" s="11" t="s">
        <v>735</v>
      </c>
      <c r="B101" t="s">
        <v>422</v>
      </c>
      <c r="C101">
        <v>0</v>
      </c>
      <c r="D101" s="15">
        <v>120.15099999999998</v>
      </c>
      <c r="E101" t="s">
        <v>681</v>
      </c>
      <c r="F101" s="16" t="s">
        <v>3</v>
      </c>
      <c r="G101" t="s">
        <v>418</v>
      </c>
      <c r="H101" s="23">
        <v>2.3999999999999999E-15</v>
      </c>
      <c r="I101" s="14">
        <v>7.2000000000000002E-15</v>
      </c>
      <c r="J101" s="24">
        <v>7.9200000000000005E-16</v>
      </c>
      <c r="K101" s="60"/>
      <c r="L101" s="14"/>
      <c r="M101" s="24"/>
      <c r="N101" s="14"/>
      <c r="O101" s="14"/>
      <c r="P101" s="24"/>
      <c r="Q101" s="6"/>
      <c r="R101" s="6"/>
      <c r="S101" s="12">
        <v>6.926037446152393E-2</v>
      </c>
      <c r="T101" s="17">
        <v>2.0778112338457177E-2</v>
      </c>
      <c r="U101" s="20">
        <v>6.926037446152393E-2</v>
      </c>
      <c r="V101" s="17">
        <f>SQRT(T101^2+R101^2)</f>
        <v>2.0778112338457177E-2</v>
      </c>
      <c r="W101" s="17"/>
      <c r="X101" s="17"/>
      <c r="Y101" s="17"/>
      <c r="Z101" s="17">
        <v>2.8436329422469937E-2</v>
      </c>
      <c r="AA101" s="17">
        <v>8.5308988267409815E-3</v>
      </c>
      <c r="AB101" s="20">
        <v>2.8436329422469937E-2</v>
      </c>
      <c r="AC101" s="17">
        <f>SQRT(Z101^2+X101^2)</f>
        <v>2.8436329422469937E-2</v>
      </c>
      <c r="AD101" s="26" t="s">
        <v>801</v>
      </c>
      <c r="AE101" s="26"/>
      <c r="AF101" s="26"/>
      <c r="AG101" t="s">
        <v>421</v>
      </c>
      <c r="AH101" s="37"/>
    </row>
    <row r="102" spans="1:34" x14ac:dyDescent="0.25">
      <c r="A102" s="1" t="s">
        <v>250</v>
      </c>
      <c r="B102" t="s">
        <v>251</v>
      </c>
      <c r="C102">
        <v>0.75</v>
      </c>
      <c r="D102" s="15">
        <v>88.105999999999995</v>
      </c>
      <c r="E102" t="s">
        <v>681</v>
      </c>
      <c r="F102" s="16" t="s">
        <v>3</v>
      </c>
      <c r="G102" t="s">
        <v>249</v>
      </c>
      <c r="H102" s="23">
        <v>9.0000000000000003E-16</v>
      </c>
      <c r="I102" s="14">
        <v>2.7000000000000001E-15</v>
      </c>
      <c r="J102" s="24">
        <v>2.9700000000000004E-16</v>
      </c>
      <c r="K102" s="60"/>
      <c r="L102" s="14"/>
      <c r="M102" s="24"/>
      <c r="N102" s="14"/>
      <c r="O102" s="14"/>
      <c r="P102" s="24"/>
      <c r="Q102" s="6"/>
      <c r="R102" s="6"/>
      <c r="S102" s="17">
        <v>0</v>
      </c>
      <c r="T102" s="17">
        <v>0</v>
      </c>
      <c r="U102" s="20">
        <v>0</v>
      </c>
      <c r="V102" s="17">
        <f>SQRT(T102^2+R102^2)</f>
        <v>0</v>
      </c>
      <c r="W102" s="17"/>
      <c r="X102" s="17"/>
      <c r="Y102" s="17"/>
      <c r="Z102" s="17">
        <v>3.6600132019151375E-2</v>
      </c>
      <c r="AA102" s="17">
        <v>1.0980039605745413E-2</v>
      </c>
      <c r="AB102" s="20">
        <v>3.6600132019151375E-2</v>
      </c>
      <c r="AC102" s="17">
        <f>SQRT(Z102^2+X102^2)</f>
        <v>3.6600132019151375E-2</v>
      </c>
      <c r="AD102" s="26">
        <v>35</v>
      </c>
      <c r="AE102" s="26"/>
      <c r="AF102" s="26"/>
      <c r="AG102" t="s">
        <v>822</v>
      </c>
      <c r="AH102" s="38"/>
    </row>
    <row r="103" spans="1:34" x14ac:dyDescent="0.25">
      <c r="A103" s="1" t="s">
        <v>737</v>
      </c>
      <c r="B103" t="s">
        <v>244</v>
      </c>
      <c r="C103">
        <v>0.25</v>
      </c>
      <c r="D103" s="15">
        <v>86.09</v>
      </c>
      <c r="E103" t="s">
        <v>681</v>
      </c>
      <c r="F103" s="16" t="s">
        <v>3</v>
      </c>
      <c r="G103" t="s">
        <v>243</v>
      </c>
      <c r="H103" s="23">
        <v>8.9999999999999996E-17</v>
      </c>
      <c r="I103" s="14">
        <v>2.7E-16</v>
      </c>
      <c r="J103" s="24">
        <v>2.9700000000000001E-17</v>
      </c>
      <c r="K103" s="60"/>
      <c r="L103" s="14"/>
      <c r="M103" s="24"/>
      <c r="N103" s="14"/>
      <c r="O103" s="14"/>
      <c r="P103" s="24"/>
      <c r="Q103" s="6"/>
      <c r="R103" s="6"/>
      <c r="S103" s="17">
        <v>3.2728796492046172E-2</v>
      </c>
      <c r="T103" s="17">
        <v>9.8186389476138513E-3</v>
      </c>
      <c r="U103" s="20">
        <v>3.2728796492046172E-2</v>
      </c>
      <c r="V103" s="17">
        <f>SQRT(T103^2+R103^2)</f>
        <v>9.8186389476138513E-3</v>
      </c>
      <c r="W103" s="17"/>
      <c r="X103" s="17"/>
      <c r="Y103" s="17"/>
      <c r="Z103" s="17">
        <v>1.4089544705249247E-2</v>
      </c>
      <c r="AA103" s="17">
        <v>4.2268634115747742E-3</v>
      </c>
      <c r="AB103" s="20">
        <v>1.4089544705249247E-2</v>
      </c>
      <c r="AC103" s="17">
        <f>SQRT(Z103^2+X103^2)</f>
        <v>1.4089544705249247E-2</v>
      </c>
      <c r="AD103" s="26">
        <v>3</v>
      </c>
      <c r="AE103" s="26"/>
      <c r="AF103" s="26"/>
      <c r="AH103" s="38"/>
    </row>
    <row r="104" spans="1:34" ht="15.75" x14ac:dyDescent="0.25">
      <c r="A104" s="11" t="s">
        <v>736</v>
      </c>
      <c r="B104" t="s">
        <v>428</v>
      </c>
      <c r="C104">
        <v>1</v>
      </c>
      <c r="D104" s="15">
        <v>120.19499999999999</v>
      </c>
      <c r="E104" t="s">
        <v>681</v>
      </c>
      <c r="F104" s="16" t="s">
        <v>3</v>
      </c>
      <c r="G104" t="s">
        <v>427</v>
      </c>
      <c r="H104" s="23">
        <v>4.5000000000000002E-16</v>
      </c>
      <c r="I104" s="14">
        <v>1.35E-15</v>
      </c>
      <c r="J104" s="24">
        <v>1.4850000000000002E-16</v>
      </c>
      <c r="K104" s="60"/>
      <c r="L104" s="14"/>
      <c r="M104" s="24"/>
      <c r="N104" s="14"/>
      <c r="O104" s="14"/>
      <c r="P104" s="24"/>
      <c r="Q104" s="6"/>
      <c r="R104" s="6"/>
      <c r="S104" s="12">
        <v>7.9365299420172716E-2</v>
      </c>
      <c r="T104" s="17">
        <v>2.3809589826051813E-2</v>
      </c>
      <c r="U104" s="20">
        <v>7.9365299420172716E-2</v>
      </c>
      <c r="V104" s="17">
        <f>SQRT(T104^2+R104^2)</f>
        <v>2.3809589826051813E-2</v>
      </c>
      <c r="W104" s="17"/>
      <c r="X104" s="17"/>
      <c r="Y104" s="17"/>
      <c r="Z104" s="17">
        <v>2.6465790323722753E-2</v>
      </c>
      <c r="AA104" s="17">
        <v>7.9397370971168255E-3</v>
      </c>
      <c r="AB104" s="20">
        <v>2.6465790323722753E-2</v>
      </c>
      <c r="AC104" s="17">
        <f>SQRT(Z104^2+X104^2)</f>
        <v>2.6465790323722753E-2</v>
      </c>
      <c r="AD104" s="26" t="s">
        <v>801</v>
      </c>
      <c r="AE104" s="26"/>
      <c r="AF104" s="26"/>
      <c r="AH104" s="38"/>
    </row>
    <row r="105" spans="1:34" x14ac:dyDescent="0.25">
      <c r="A105" s="1" t="s">
        <v>327</v>
      </c>
      <c r="B105" t="s">
        <v>328</v>
      </c>
      <c r="C105">
        <v>0.25</v>
      </c>
      <c r="D105" s="15">
        <v>100.161</v>
      </c>
      <c r="E105" t="s">
        <v>681</v>
      </c>
      <c r="F105" s="16" t="s">
        <v>3</v>
      </c>
      <c r="G105" t="s">
        <v>325</v>
      </c>
      <c r="H105" s="23">
        <v>1.3599999999999999E-16</v>
      </c>
      <c r="I105" s="14">
        <v>4.0799999999999997E-16</v>
      </c>
      <c r="J105" s="24">
        <v>4.4880000000000002E-17</v>
      </c>
      <c r="K105" s="60"/>
      <c r="L105" s="14"/>
      <c r="M105" s="24"/>
      <c r="N105" s="14"/>
      <c r="O105" s="14"/>
      <c r="P105" s="24"/>
      <c r="Q105" s="6"/>
      <c r="R105" s="6"/>
      <c r="S105" s="12">
        <v>1.4152898678069171E-2</v>
      </c>
      <c r="T105" s="17">
        <v>4.2458696034207511E-3</v>
      </c>
      <c r="U105" s="20">
        <v>1.4152898678069171E-2</v>
      </c>
      <c r="V105" s="17">
        <f>SQRT(T105^2+R105^2)</f>
        <v>4.2458696034207511E-3</v>
      </c>
      <c r="W105" s="17"/>
      <c r="X105" s="17"/>
      <c r="Y105" s="17"/>
      <c r="Z105" s="17">
        <v>4.6771815120114756E-3</v>
      </c>
      <c r="AA105" s="17">
        <v>1.4031544536034426E-3</v>
      </c>
      <c r="AB105" s="20">
        <v>4.6771815120114756E-3</v>
      </c>
      <c r="AC105" s="17">
        <f>SQRT(Z105^2+X105^2)</f>
        <v>4.6771815120114756E-3</v>
      </c>
      <c r="AD105" s="26">
        <v>3</v>
      </c>
      <c r="AE105" s="26"/>
      <c r="AF105" s="26"/>
      <c r="AH105" s="38"/>
    </row>
    <row r="106" spans="1:34" x14ac:dyDescent="0.25">
      <c r="A106" s="5" t="s">
        <v>154</v>
      </c>
      <c r="B106" t="s">
        <v>155</v>
      </c>
      <c r="C106">
        <v>0.75</v>
      </c>
      <c r="D106" s="15">
        <v>74.12299999999999</v>
      </c>
      <c r="E106" t="s">
        <v>681</v>
      </c>
      <c r="F106" s="16" t="s">
        <v>3</v>
      </c>
      <c r="G106" t="s">
        <v>156</v>
      </c>
      <c r="H106" s="23">
        <v>2.7099999999999999E-15</v>
      </c>
      <c r="I106" s="14">
        <v>8.1299999999999992E-15</v>
      </c>
      <c r="J106" s="24">
        <v>8.9429999999999996E-16</v>
      </c>
      <c r="K106" s="60"/>
      <c r="L106" s="14"/>
      <c r="M106" s="24"/>
      <c r="N106" s="14"/>
      <c r="O106" s="14"/>
      <c r="P106" s="24"/>
      <c r="Q106" s="6"/>
      <c r="R106" s="6"/>
      <c r="S106" s="12">
        <v>0.13311094224272857</v>
      </c>
      <c r="T106" s="17">
        <v>3.9933282672818572E-2</v>
      </c>
      <c r="U106" s="20">
        <v>0.13311094224272857</v>
      </c>
      <c r="V106" s="17">
        <f>SQRT(T106^2+R106^2)</f>
        <v>3.9933282672818572E-2</v>
      </c>
      <c r="W106" s="17"/>
      <c r="X106" s="17"/>
      <c r="Y106" s="17"/>
      <c r="Z106" s="17">
        <v>3.8318409828113499E-2</v>
      </c>
      <c r="AA106" s="17">
        <v>1.1495522948434049E-2</v>
      </c>
      <c r="AB106" s="20">
        <v>3.8318409828113499E-2</v>
      </c>
      <c r="AC106" s="17">
        <f>SQRT(Z106^2+X106^2)</f>
        <v>3.8318409828113499E-2</v>
      </c>
      <c r="AD106" s="26">
        <v>36</v>
      </c>
      <c r="AE106" s="26"/>
      <c r="AF106" s="26"/>
      <c r="AH106" s="37"/>
    </row>
    <row r="107" spans="1:34" x14ac:dyDescent="0.25">
      <c r="A107" s="1" t="s">
        <v>446</v>
      </c>
      <c r="B107" t="s">
        <v>447</v>
      </c>
      <c r="C107">
        <v>0.25</v>
      </c>
      <c r="D107" s="15">
        <v>124.22699999999999</v>
      </c>
      <c r="E107" t="s">
        <v>681</v>
      </c>
      <c r="F107" s="16" t="s">
        <v>3</v>
      </c>
      <c r="G107" t="s">
        <v>448</v>
      </c>
      <c r="H107" s="23">
        <v>2.6500000000000001E-14</v>
      </c>
      <c r="I107" s="14">
        <v>7.9500000000000002E-14</v>
      </c>
      <c r="J107" s="24">
        <v>8.7449999999999999E-15</v>
      </c>
      <c r="K107" s="60"/>
      <c r="L107" s="14"/>
      <c r="M107" s="24"/>
      <c r="N107" s="14"/>
      <c r="O107" s="14"/>
      <c r="P107" s="24"/>
      <c r="Q107" s="6"/>
      <c r="R107" s="6"/>
      <c r="S107" s="12">
        <v>3.5745997195737338E-2</v>
      </c>
      <c r="T107" s="17">
        <v>1.07237991587212E-2</v>
      </c>
      <c r="U107" s="20">
        <v>3.5745997195737338E-2</v>
      </c>
      <c r="V107" s="17">
        <f>SQRT(T107^2+R107^2)</f>
        <v>1.07237991587212E-2</v>
      </c>
      <c r="W107" s="17"/>
      <c r="X107" s="17"/>
      <c r="Y107" s="17"/>
      <c r="Z107" s="17">
        <v>2.9496803422344596E-3</v>
      </c>
      <c r="AA107" s="17">
        <v>8.8490410267033789E-4</v>
      </c>
      <c r="AB107" s="20">
        <v>2.9496803422344596E-3</v>
      </c>
      <c r="AC107" s="17">
        <f>SQRT(Z107^2+X107^2)</f>
        <v>2.9496803422344596E-3</v>
      </c>
      <c r="AD107" s="26">
        <v>3</v>
      </c>
      <c r="AE107" s="26"/>
      <c r="AF107" s="26"/>
      <c r="AH107" s="38"/>
    </row>
    <row r="108" spans="1:34" x14ac:dyDescent="0.25">
      <c r="A108" s="1" t="s">
        <v>585</v>
      </c>
      <c r="B108" t="s">
        <v>452</v>
      </c>
      <c r="C108">
        <v>0</v>
      </c>
      <c r="D108" s="15">
        <v>126.24299999999999</v>
      </c>
      <c r="E108" t="s">
        <v>681</v>
      </c>
      <c r="F108" s="16" t="s">
        <v>3</v>
      </c>
      <c r="G108" t="s">
        <v>451</v>
      </c>
      <c r="H108" s="23">
        <v>5.7799999999999996E-13</v>
      </c>
      <c r="I108" s="14">
        <v>2.6E-14</v>
      </c>
      <c r="J108" s="24">
        <v>2.6E-14</v>
      </c>
      <c r="K108" s="60"/>
      <c r="L108" s="14"/>
      <c r="M108" s="24"/>
      <c r="N108" s="14"/>
      <c r="O108" s="14"/>
      <c r="P108" s="24"/>
      <c r="Q108" s="6"/>
      <c r="R108" s="6"/>
      <c r="S108" s="17">
        <v>0.11800489019597518</v>
      </c>
      <c r="T108" s="17">
        <v>3.5401467058792553E-2</v>
      </c>
      <c r="U108" s="20">
        <v>0.11800489019597518</v>
      </c>
      <c r="V108" s="17">
        <f>SQRT(T108^2+R108^2)</f>
        <v>3.5401467058792553E-2</v>
      </c>
      <c r="W108" s="17"/>
      <c r="X108" s="17"/>
      <c r="Y108" s="17"/>
      <c r="Z108" s="17">
        <v>2.5157995984365415E-2</v>
      </c>
      <c r="AA108" s="17">
        <v>7.547398795309624E-3</v>
      </c>
      <c r="AB108" s="20">
        <v>2.5157995984365415E-2</v>
      </c>
      <c r="AC108" s="17">
        <f>SQRT(Z108^2+X108^2)</f>
        <v>2.5157995984365415E-2</v>
      </c>
      <c r="AD108" s="26">
        <v>27</v>
      </c>
      <c r="AE108" s="26"/>
      <c r="AF108" s="26"/>
      <c r="AG108" t="s">
        <v>823</v>
      </c>
      <c r="AH108" s="38"/>
    </row>
    <row r="109" spans="1:34" x14ac:dyDescent="0.25">
      <c r="A109" s="5" t="s">
        <v>333</v>
      </c>
      <c r="B109" s="10" t="s">
        <v>334</v>
      </c>
      <c r="C109">
        <v>0.75</v>
      </c>
      <c r="D109" s="15">
        <v>102.133</v>
      </c>
      <c r="E109" t="s">
        <v>681</v>
      </c>
      <c r="F109" s="16" t="s">
        <v>3</v>
      </c>
      <c r="G109" t="s">
        <v>335</v>
      </c>
      <c r="H109" s="23">
        <v>1.0000000000000001E-17</v>
      </c>
      <c r="I109" s="14">
        <v>3.0000000000000001E-17</v>
      </c>
      <c r="J109" s="24">
        <v>3.3000000000000005E-18</v>
      </c>
      <c r="K109" s="60"/>
      <c r="L109" s="14"/>
      <c r="M109" s="24"/>
      <c r="N109" s="14"/>
      <c r="O109" s="14"/>
      <c r="P109" s="24"/>
      <c r="Q109" s="6"/>
      <c r="R109" s="6"/>
      <c r="S109" s="17">
        <v>8.1418773409738521E-3</v>
      </c>
      <c r="T109" s="17">
        <v>2.4425632022921557E-3</v>
      </c>
      <c r="U109" s="20">
        <v>8.1418773409738521E-3</v>
      </c>
      <c r="V109" s="17">
        <f>SQRT(T109^2+R109^2)</f>
        <v>2.4425632022921557E-3</v>
      </c>
      <c r="W109" s="17"/>
      <c r="X109" s="17"/>
      <c r="Y109" s="17"/>
      <c r="Z109" s="17">
        <v>7.3383709099225196E-3</v>
      </c>
      <c r="AA109" s="17">
        <v>2.201511272976756E-3</v>
      </c>
      <c r="AB109" s="20">
        <v>7.3383709099225196E-3</v>
      </c>
      <c r="AC109" s="17">
        <f>SQRT(Z109^2+X109^2)</f>
        <v>7.3383709099225196E-3</v>
      </c>
      <c r="AD109" s="26" t="s">
        <v>801</v>
      </c>
      <c r="AE109" s="26"/>
      <c r="AF109" s="26"/>
      <c r="AG109" s="10" t="s">
        <v>824</v>
      </c>
      <c r="AH109" s="38"/>
    </row>
    <row r="110" spans="1:34" x14ac:dyDescent="0.25">
      <c r="A110" s="5" t="s">
        <v>367</v>
      </c>
      <c r="B110" t="s">
        <v>368</v>
      </c>
      <c r="C110">
        <v>0.25</v>
      </c>
      <c r="D110" s="15">
        <v>110.19999999999999</v>
      </c>
      <c r="E110" t="s">
        <v>681</v>
      </c>
      <c r="F110" s="16" t="s">
        <v>3</v>
      </c>
      <c r="G110" t="s">
        <v>366</v>
      </c>
      <c r="H110" s="23">
        <v>2.6299999999999999E-14</v>
      </c>
      <c r="I110" s="14">
        <v>7.8899999999999997E-14</v>
      </c>
      <c r="J110" s="24">
        <v>8.6790000000000008E-15</v>
      </c>
      <c r="K110" s="60"/>
      <c r="L110" s="14"/>
      <c r="M110" s="24"/>
      <c r="N110" s="14"/>
      <c r="O110" s="14"/>
      <c r="P110" s="24"/>
      <c r="Q110" s="6"/>
      <c r="R110" s="6"/>
      <c r="S110" s="12">
        <v>3.4624731474953242E-2</v>
      </c>
      <c r="T110" s="17">
        <v>1.0387419442485972E-2</v>
      </c>
      <c r="U110" s="20">
        <v>3.4624731474953242E-2</v>
      </c>
      <c r="V110" s="17">
        <f>SQRT(T110^2+R110^2)</f>
        <v>1.0387419442485972E-2</v>
      </c>
      <c r="W110" s="17"/>
      <c r="X110" s="17"/>
      <c r="Y110" s="17"/>
      <c r="Z110" s="17">
        <v>3.5623286539368977E-3</v>
      </c>
      <c r="AA110" s="17">
        <v>1.0686985961810692E-3</v>
      </c>
      <c r="AB110" s="20">
        <v>3.5623286539368977E-3</v>
      </c>
      <c r="AC110" s="17">
        <f>SQRT(Z110^2+X110^2)</f>
        <v>3.5623286539368977E-3</v>
      </c>
      <c r="AD110" s="26">
        <v>3</v>
      </c>
      <c r="AE110" s="26"/>
      <c r="AF110" s="26"/>
      <c r="AH110" s="38"/>
    </row>
    <row r="111" spans="1:34" x14ac:dyDescent="0.25">
      <c r="A111" s="5" t="s">
        <v>382</v>
      </c>
      <c r="B111" t="s">
        <v>383</v>
      </c>
      <c r="C111">
        <v>0</v>
      </c>
      <c r="D111" s="15">
        <v>112.21599999999999</v>
      </c>
      <c r="E111" t="s">
        <v>681</v>
      </c>
      <c r="F111" s="16" t="s">
        <v>3</v>
      </c>
      <c r="G111" t="s">
        <v>380</v>
      </c>
      <c r="H111" s="23">
        <v>2.19E-14</v>
      </c>
      <c r="I111" s="14">
        <v>6.57E-14</v>
      </c>
      <c r="J111" s="24">
        <v>7.2270000000000001E-15</v>
      </c>
      <c r="K111" s="60"/>
      <c r="L111" s="14"/>
      <c r="M111" s="24"/>
      <c r="N111" s="14"/>
      <c r="O111" s="14"/>
      <c r="P111" s="24"/>
      <c r="Q111" s="6"/>
      <c r="R111" s="6"/>
      <c r="S111" s="17">
        <v>0.19111640818778236</v>
      </c>
      <c r="T111" s="17">
        <v>5.7334922456334703E-2</v>
      </c>
      <c r="U111" s="20">
        <v>0.19111640818778236</v>
      </c>
      <c r="V111" s="17">
        <f>SQRT(T111^2+R111^2)</f>
        <v>5.7334922456334703E-2</v>
      </c>
      <c r="W111" s="17"/>
      <c r="X111" s="17"/>
      <c r="Y111" s="17"/>
      <c r="Z111" s="17">
        <v>3.8573493100266462E-2</v>
      </c>
      <c r="AA111" s="17">
        <v>1.1572047930079939E-2</v>
      </c>
      <c r="AB111" s="20">
        <v>3.8573493100266462E-2</v>
      </c>
      <c r="AC111" s="17">
        <f>SQRT(Z111^2+X111^2)</f>
        <v>3.8573493100266462E-2</v>
      </c>
      <c r="AD111" s="26">
        <v>37</v>
      </c>
      <c r="AE111" s="26"/>
      <c r="AF111" s="26"/>
      <c r="AH111" s="37"/>
    </row>
    <row r="112" spans="1:34" ht="15.75" x14ac:dyDescent="0.25">
      <c r="A112" s="11" t="s">
        <v>738</v>
      </c>
      <c r="B112" t="s">
        <v>429</v>
      </c>
      <c r="C112">
        <v>1</v>
      </c>
      <c r="D112" s="15">
        <v>120.19499999999999</v>
      </c>
      <c r="E112" t="s">
        <v>681</v>
      </c>
      <c r="F112" s="16" t="s">
        <v>3</v>
      </c>
      <c r="G112" t="s">
        <v>427</v>
      </c>
      <c r="H112" s="23">
        <v>7.1E-16</v>
      </c>
      <c r="I112" s="14">
        <v>2.1299999999999999E-15</v>
      </c>
      <c r="J112" s="24">
        <v>2.3430000000000003E-16</v>
      </c>
      <c r="K112" s="60"/>
      <c r="L112" s="14"/>
      <c r="M112" s="24"/>
      <c r="N112" s="14"/>
      <c r="O112" s="14"/>
      <c r="P112" s="24"/>
      <c r="Q112" s="6"/>
      <c r="R112" s="6"/>
      <c r="S112" s="12">
        <v>4.1598363834021553E-2</v>
      </c>
      <c r="T112" s="17">
        <v>1.2479509150206465E-2</v>
      </c>
      <c r="U112" s="20">
        <v>4.1598363834021553E-2</v>
      </c>
      <c r="V112" s="17">
        <f>SQRT(T112^2+R112^2)</f>
        <v>1.2479509150206465E-2</v>
      </c>
      <c r="W112" s="17"/>
      <c r="X112" s="17"/>
      <c r="Y112" s="17"/>
      <c r="Z112" s="17">
        <v>1.181728312129016E-2</v>
      </c>
      <c r="AA112" s="17">
        <v>3.5451849363870476E-3</v>
      </c>
      <c r="AB112" s="20">
        <v>1.181728312129016E-2</v>
      </c>
      <c r="AC112" s="17">
        <f>SQRT(Z112^2+X112^2)</f>
        <v>1.181728312129016E-2</v>
      </c>
      <c r="AD112" s="26" t="s">
        <v>801</v>
      </c>
      <c r="AE112" s="26"/>
      <c r="AF112" s="26"/>
      <c r="AH112" s="38"/>
    </row>
    <row r="113" spans="1:34" x14ac:dyDescent="0.25">
      <c r="A113" s="5" t="s">
        <v>684</v>
      </c>
      <c r="B113" t="s">
        <v>475</v>
      </c>
      <c r="C113">
        <v>0</v>
      </c>
      <c r="D113" s="15">
        <v>136.13200000000001</v>
      </c>
      <c r="E113" t="s">
        <v>681</v>
      </c>
      <c r="F113" s="16" t="s">
        <v>3</v>
      </c>
      <c r="G113" t="s">
        <v>476</v>
      </c>
      <c r="H113" s="23">
        <v>2.9369166666666662E-11</v>
      </c>
      <c r="I113" s="14">
        <v>6.7630833333333339E-11</v>
      </c>
      <c r="J113" s="24">
        <v>2.7692499999999996E-11</v>
      </c>
      <c r="K113" s="60">
        <v>1.9387446153846154E-15</v>
      </c>
      <c r="L113" s="61">
        <v>1.7061255384615385E-14</v>
      </c>
      <c r="M113" s="62">
        <v>1.9380646153846156E-15</v>
      </c>
      <c r="N113" s="14">
        <v>1.7799272727272729E-10</v>
      </c>
      <c r="O113" s="14">
        <v>1.7200727272727269E-10</v>
      </c>
      <c r="P113" s="24">
        <v>1.2499272727272729E-10</v>
      </c>
      <c r="Q113" s="6"/>
      <c r="R113" s="6"/>
      <c r="S113" s="17">
        <v>0.11536158764003296</v>
      </c>
      <c r="T113" s="17">
        <v>3.4608476292009888E-2</v>
      </c>
      <c r="U113" s="20">
        <v>0.11536158764003296</v>
      </c>
      <c r="V113" s="17">
        <f>SQRT(T113^2+R113^2)</f>
        <v>3.4608476292009888E-2</v>
      </c>
      <c r="W113" s="17"/>
      <c r="X113" s="17"/>
      <c r="Y113" s="17"/>
      <c r="Z113" s="17">
        <v>1.7113648704884413E-3</v>
      </c>
      <c r="AA113" s="17">
        <v>5.1340946114653235E-4</v>
      </c>
      <c r="AB113" s="20">
        <v>1.7113648704884413E-3</v>
      </c>
      <c r="AC113" s="17">
        <f>SQRT(Z113^2+X113^2)</f>
        <v>1.7113648704884413E-3</v>
      </c>
      <c r="AD113" s="26" t="s">
        <v>807</v>
      </c>
      <c r="AE113" s="26" t="s">
        <v>807</v>
      </c>
      <c r="AF113" s="26" t="s">
        <v>807</v>
      </c>
      <c r="AG113" t="s">
        <v>474</v>
      </c>
      <c r="AH113" s="38"/>
    </row>
    <row r="114" spans="1:34" x14ac:dyDescent="0.25">
      <c r="A114" s="5" t="s">
        <v>739</v>
      </c>
      <c r="B114" t="s">
        <v>430</v>
      </c>
      <c r="C114">
        <v>1</v>
      </c>
      <c r="D114" s="15">
        <v>120.19499999999999</v>
      </c>
      <c r="E114" t="s">
        <v>681</v>
      </c>
      <c r="F114" s="16" t="s">
        <v>3</v>
      </c>
      <c r="G114" t="s">
        <v>427</v>
      </c>
      <c r="H114" s="23">
        <v>1.4000000000000001E-16</v>
      </c>
      <c r="I114" s="14">
        <v>4.2000000000000002E-16</v>
      </c>
      <c r="J114" s="24">
        <v>4.6200000000000004E-17</v>
      </c>
      <c r="K114" s="60"/>
      <c r="L114" s="14"/>
      <c r="M114" s="24"/>
      <c r="N114" s="14"/>
      <c r="O114" s="14"/>
      <c r="P114" s="24"/>
      <c r="Q114" s="6"/>
      <c r="R114" s="6"/>
      <c r="S114" s="12">
        <v>3.2293466660622001E-2</v>
      </c>
      <c r="T114" s="17">
        <v>9.6880399981866001E-3</v>
      </c>
      <c r="U114" s="20">
        <v>3.2293466660622001E-2</v>
      </c>
      <c r="V114" s="17">
        <f>SQRT(T114^2+R114^2)</f>
        <v>9.6880399981866001E-3</v>
      </c>
      <c r="W114" s="17"/>
      <c r="X114" s="17"/>
      <c r="Y114" s="17"/>
      <c r="Z114" s="17">
        <v>8.7808978748475479E-3</v>
      </c>
      <c r="AA114" s="17">
        <v>2.6342693624542644E-3</v>
      </c>
      <c r="AB114" s="20">
        <v>8.7808978748475479E-3</v>
      </c>
      <c r="AC114" s="17">
        <f>SQRT(Z114^2+X114^2)</f>
        <v>8.7808978748475479E-3</v>
      </c>
      <c r="AD114" s="26" t="s">
        <v>801</v>
      </c>
      <c r="AE114" s="26"/>
      <c r="AF114" s="26"/>
      <c r="AH114" s="38"/>
    </row>
    <row r="115" spans="1:34" x14ac:dyDescent="0.25">
      <c r="A115" s="1" t="s">
        <v>217</v>
      </c>
      <c r="B115" t="s">
        <v>218</v>
      </c>
      <c r="C115">
        <v>1</v>
      </c>
      <c r="D115" s="15">
        <v>84.117999999999995</v>
      </c>
      <c r="E115" t="s">
        <v>681</v>
      </c>
      <c r="F115" s="16" t="s">
        <v>3</v>
      </c>
      <c r="G115" t="s">
        <v>212</v>
      </c>
      <c r="H115" s="23">
        <v>1.1999999999999999E-14</v>
      </c>
      <c r="I115" s="14">
        <v>3.5999999999999998E-14</v>
      </c>
      <c r="J115" s="24">
        <v>3.9599999999999997E-15</v>
      </c>
      <c r="K115" s="60"/>
      <c r="L115" s="14"/>
      <c r="M115" s="24"/>
      <c r="N115" s="14"/>
      <c r="O115" s="14"/>
      <c r="P115" s="24"/>
      <c r="Q115" s="6"/>
      <c r="R115" s="6"/>
      <c r="S115" s="17">
        <v>1.4459864482096095E-2</v>
      </c>
      <c r="T115" s="17">
        <v>4.3379593446288287E-3</v>
      </c>
      <c r="U115" s="20">
        <v>1.4459864482096095E-2</v>
      </c>
      <c r="V115" s="17">
        <f>SQRT(T115^2+R115^2)</f>
        <v>4.3379593446288287E-3</v>
      </c>
      <c r="W115" s="17"/>
      <c r="X115" s="17"/>
      <c r="Y115" s="17"/>
      <c r="Z115" s="17">
        <v>1.4479934102138142E-2</v>
      </c>
      <c r="AA115" s="17">
        <v>4.3439802306414425E-3</v>
      </c>
      <c r="AB115" s="20">
        <v>1.4479934102138142E-2</v>
      </c>
      <c r="AC115" s="17">
        <f>SQRT(Z115^2+X115^2)</f>
        <v>1.4479934102138142E-2</v>
      </c>
      <c r="AD115" s="26" t="s">
        <v>801</v>
      </c>
      <c r="AE115" s="26"/>
      <c r="AF115" s="26"/>
      <c r="AH115" s="38"/>
    </row>
    <row r="116" spans="1:34" x14ac:dyDescent="0.25">
      <c r="A116" s="5" t="s">
        <v>105</v>
      </c>
      <c r="B116" t="s">
        <v>106</v>
      </c>
      <c r="C116">
        <v>0</v>
      </c>
      <c r="D116" s="15">
        <v>68.119</v>
      </c>
      <c r="E116" t="s">
        <v>681</v>
      </c>
      <c r="F116" s="16" t="s">
        <v>3</v>
      </c>
      <c r="G116" t="s">
        <v>102</v>
      </c>
      <c r="H116" s="23">
        <v>2.3E-14</v>
      </c>
      <c r="I116" s="14">
        <v>2.9999999999999998E-15</v>
      </c>
      <c r="J116" s="24">
        <v>2.9999999999999998E-15</v>
      </c>
      <c r="K116" s="60"/>
      <c r="L116" s="14"/>
      <c r="M116" s="24"/>
      <c r="N116" s="14"/>
      <c r="O116" s="14"/>
      <c r="P116" s="24"/>
      <c r="Q116" s="6"/>
      <c r="R116" s="6"/>
      <c r="S116" s="12">
        <v>0.29118056654223479</v>
      </c>
      <c r="T116" s="17">
        <v>8.7354169962670439E-2</v>
      </c>
      <c r="U116" s="20">
        <v>0.29118056654223479</v>
      </c>
      <c r="V116" s="17">
        <f>SQRT(T116^2+R116^2)</f>
        <v>8.7354169962670439E-2</v>
      </c>
      <c r="W116" s="17"/>
      <c r="X116" s="17"/>
      <c r="Y116" s="17"/>
      <c r="Z116" s="17">
        <v>2.4624807491278589E-2</v>
      </c>
      <c r="AA116" s="17">
        <v>7.3874422473835764E-3</v>
      </c>
      <c r="AB116" s="20">
        <v>2.4624807491278589E-2</v>
      </c>
      <c r="AC116" s="17">
        <f>SQRT(Z116^2+X116^2)</f>
        <v>2.4624807491278589E-2</v>
      </c>
      <c r="AD116" s="26">
        <v>18</v>
      </c>
      <c r="AE116" s="26"/>
      <c r="AF116" s="26"/>
      <c r="AH116" s="37"/>
    </row>
    <row r="117" spans="1:34" x14ac:dyDescent="0.25">
      <c r="A117" s="5" t="s">
        <v>86</v>
      </c>
      <c r="B117" t="s">
        <v>87</v>
      </c>
      <c r="C117">
        <v>0</v>
      </c>
      <c r="D117" s="15">
        <v>66.102999999999994</v>
      </c>
      <c r="E117" t="s">
        <v>681</v>
      </c>
      <c r="F117" s="16" t="s">
        <v>3</v>
      </c>
      <c r="G117" t="s">
        <v>83</v>
      </c>
      <c r="H117" s="23">
        <v>6.8999999999999996E-14</v>
      </c>
      <c r="I117" s="14">
        <v>2.0699999999999998E-13</v>
      </c>
      <c r="J117" s="24">
        <v>2.277E-14</v>
      </c>
      <c r="K117" s="60"/>
      <c r="L117" s="14"/>
      <c r="M117" s="24"/>
      <c r="N117" s="14"/>
      <c r="O117" s="14"/>
      <c r="P117" s="24"/>
      <c r="Q117" s="6"/>
      <c r="R117" s="6"/>
      <c r="S117" s="17">
        <v>1.5594749701136529E-2</v>
      </c>
      <c r="T117" s="17">
        <v>4.6784249103409585E-3</v>
      </c>
      <c r="U117" s="20">
        <v>1.5594749701136529E-2</v>
      </c>
      <c r="V117" s="17">
        <f>SQRT(T117^2+R117^2)</f>
        <v>4.6784249103409585E-3</v>
      </c>
      <c r="W117" s="17"/>
      <c r="X117" s="17"/>
      <c r="Y117" s="17"/>
      <c r="Z117" s="17">
        <v>6.8043687907495829E-3</v>
      </c>
      <c r="AA117" s="17">
        <v>2.0413106372248746E-3</v>
      </c>
      <c r="AB117" s="20">
        <v>6.8043687907495829E-3</v>
      </c>
      <c r="AC117" s="17">
        <f>SQRT(Z117^2+X117^2)</f>
        <v>6.8043687907495829E-3</v>
      </c>
      <c r="AD117" s="26">
        <v>34</v>
      </c>
      <c r="AE117" s="26"/>
      <c r="AF117" s="26"/>
      <c r="AG117" t="s">
        <v>84</v>
      </c>
      <c r="AH117" s="38"/>
    </row>
    <row r="118" spans="1:34" x14ac:dyDescent="0.25">
      <c r="A118" s="5" t="s">
        <v>107</v>
      </c>
      <c r="B118" t="s">
        <v>108</v>
      </c>
      <c r="C118">
        <v>0</v>
      </c>
      <c r="D118" s="15">
        <v>68.119</v>
      </c>
      <c r="E118" t="s">
        <v>681</v>
      </c>
      <c r="F118" s="16" t="s">
        <v>3</v>
      </c>
      <c r="G118" t="s">
        <v>102</v>
      </c>
      <c r="H118" s="23">
        <v>5.4499999999999998E-16</v>
      </c>
      <c r="I118" s="14">
        <v>1.6349999999999999E-15</v>
      </c>
      <c r="J118" s="24">
        <v>1.7985E-16</v>
      </c>
      <c r="K118" s="60"/>
      <c r="L118" s="14"/>
      <c r="M118" s="24"/>
      <c r="N118" s="14"/>
      <c r="O118" s="14"/>
      <c r="P118" s="24"/>
      <c r="Q118" s="6"/>
      <c r="R118" s="6"/>
      <c r="S118" s="17">
        <v>0</v>
      </c>
      <c r="T118" s="17">
        <v>0</v>
      </c>
      <c r="U118" s="20">
        <v>0</v>
      </c>
      <c r="V118" s="17">
        <f>SQRT(T118^2+R118^2)</f>
        <v>0</v>
      </c>
      <c r="W118" s="17"/>
      <c r="X118" s="17"/>
      <c r="Y118" s="17"/>
      <c r="Z118" s="17">
        <v>1.4479966659776647E-3</v>
      </c>
      <c r="AA118" s="17">
        <v>4.3439899979329943E-4</v>
      </c>
      <c r="AB118" s="20">
        <v>1.4479966659776647E-3</v>
      </c>
      <c r="AC118" s="17">
        <f>SQRT(Z118^2+X118^2)</f>
        <v>1.4479966659776647E-3</v>
      </c>
      <c r="AD118" s="26">
        <v>38</v>
      </c>
      <c r="AE118" s="26"/>
      <c r="AF118" s="26"/>
      <c r="AH118" s="38"/>
    </row>
    <row r="119" spans="1:34" x14ac:dyDescent="0.25">
      <c r="A119" s="5" t="s">
        <v>88</v>
      </c>
      <c r="B119" t="s">
        <v>89</v>
      </c>
      <c r="C119">
        <v>0</v>
      </c>
      <c r="D119" s="15">
        <v>66.102999999999994</v>
      </c>
      <c r="E119" t="s">
        <v>681</v>
      </c>
      <c r="F119" s="16" t="s">
        <v>3</v>
      </c>
      <c r="G119" t="s">
        <v>83</v>
      </c>
      <c r="H119" s="23">
        <v>6.8999999999999996E-14</v>
      </c>
      <c r="I119" s="14">
        <v>2.0699999999999998E-13</v>
      </c>
      <c r="J119" s="24">
        <v>2.277E-14</v>
      </c>
      <c r="K119" s="60"/>
      <c r="L119" s="14"/>
      <c r="M119" s="24"/>
      <c r="N119" s="14"/>
      <c r="O119" s="14"/>
      <c r="P119" s="24"/>
      <c r="Q119" s="6"/>
      <c r="R119" s="6"/>
      <c r="S119" s="17">
        <v>1.6602303674794931E-2</v>
      </c>
      <c r="T119" s="17">
        <v>4.9806911024384793E-3</v>
      </c>
      <c r="U119" s="20">
        <v>1.6602303674794931E-2</v>
      </c>
      <c r="V119" s="17">
        <f>SQRT(T119^2+R119^2)</f>
        <v>4.9806911024384793E-3</v>
      </c>
      <c r="W119" s="17"/>
      <c r="X119" s="17"/>
      <c r="Y119" s="17"/>
      <c r="Z119" s="17">
        <v>2.6784741182884868E-3</v>
      </c>
      <c r="AA119" s="17">
        <v>8.0354223548654603E-4</v>
      </c>
      <c r="AB119" s="20">
        <v>2.6784741182884868E-3</v>
      </c>
      <c r="AC119" s="17">
        <f>SQRT(Z119^2+X119^2)</f>
        <v>2.6784741182884868E-3</v>
      </c>
      <c r="AD119" s="26">
        <v>34</v>
      </c>
      <c r="AE119" s="26"/>
      <c r="AF119" s="26"/>
      <c r="AG119" t="s">
        <v>84</v>
      </c>
      <c r="AH119" s="38"/>
    </row>
    <row r="120" spans="1:34" x14ac:dyDescent="0.25">
      <c r="A120" s="5" t="s">
        <v>554</v>
      </c>
      <c r="B120" t="s">
        <v>109</v>
      </c>
      <c r="C120">
        <v>0</v>
      </c>
      <c r="D120" s="15">
        <v>68.119</v>
      </c>
      <c r="E120" t="s">
        <v>681</v>
      </c>
      <c r="F120" s="16" t="s">
        <v>3</v>
      </c>
      <c r="G120" t="s">
        <v>102</v>
      </c>
      <c r="H120" s="23">
        <v>2E-12</v>
      </c>
      <c r="I120" s="14">
        <v>6.0000000000000003E-12</v>
      </c>
      <c r="J120" s="24">
        <v>6.6000000000000001E-13</v>
      </c>
      <c r="K120" s="60">
        <f>0.0000000000000000431</f>
        <v>4.31E-17</v>
      </c>
      <c r="L120" s="14">
        <v>9.8999999999999997E-18</v>
      </c>
      <c r="M120" s="24">
        <v>9.8999999999999997E-18</v>
      </c>
      <c r="N120" s="14">
        <v>1.01E-10</v>
      </c>
      <c r="O120" s="14">
        <v>2.02E-10</v>
      </c>
      <c r="P120" s="24">
        <v>5.05E-11</v>
      </c>
      <c r="Q120" s="6"/>
      <c r="R120" s="6"/>
      <c r="S120" s="12">
        <v>0.35202426701374651</v>
      </c>
      <c r="T120" s="17">
        <v>0.10560728010412394</v>
      </c>
      <c r="U120" s="20">
        <v>0.35202426701374651</v>
      </c>
      <c r="V120" s="17">
        <f>SQRT(T120^2+R120^2)</f>
        <v>0.10560728010412394</v>
      </c>
      <c r="W120" s="17"/>
      <c r="X120" s="17"/>
      <c r="Y120" s="17"/>
      <c r="Z120" s="17">
        <v>0.15203964992765479</v>
      </c>
      <c r="AA120" s="17">
        <v>4.5611894978296437E-2</v>
      </c>
      <c r="AB120" s="20">
        <v>0.15203964992765479</v>
      </c>
      <c r="AC120" s="17">
        <f>SQRT(Z120^2+X120^2)</f>
        <v>0.15203964992765479</v>
      </c>
      <c r="AD120" s="26">
        <v>18</v>
      </c>
      <c r="AE120" s="26">
        <v>19</v>
      </c>
      <c r="AF120" s="26">
        <v>16</v>
      </c>
      <c r="AG120" t="s">
        <v>805</v>
      </c>
      <c r="AH120" s="38"/>
    </row>
    <row r="121" spans="1:34" x14ac:dyDescent="0.25">
      <c r="A121" s="5" t="s">
        <v>740</v>
      </c>
      <c r="B121" t="s">
        <v>219</v>
      </c>
      <c r="C121">
        <v>0.25</v>
      </c>
      <c r="D121" s="15">
        <v>84.117999999999995</v>
      </c>
      <c r="E121" t="s">
        <v>681</v>
      </c>
      <c r="F121" s="16" t="s">
        <v>3</v>
      </c>
      <c r="G121" t="s">
        <v>212</v>
      </c>
      <c r="H121" s="23">
        <v>8.7899999999999997E-15</v>
      </c>
      <c r="I121" s="14">
        <v>2.6369999999999999E-14</v>
      </c>
      <c r="J121" s="24">
        <v>2.9007E-15</v>
      </c>
      <c r="K121" s="60"/>
      <c r="L121" s="14"/>
      <c r="M121" s="24"/>
      <c r="N121" s="14"/>
      <c r="O121" s="14"/>
      <c r="P121" s="24"/>
      <c r="Q121" s="6"/>
      <c r="R121" s="6"/>
      <c r="S121" s="12">
        <v>1.1182609863578096E-2</v>
      </c>
      <c r="T121" s="17">
        <v>3.3547829590734285E-3</v>
      </c>
      <c r="U121" s="20">
        <v>1.1182609863578096E-2</v>
      </c>
      <c r="V121" s="17">
        <f>SQRT(T121^2+R121^2)</f>
        <v>3.3547829590734285E-3</v>
      </c>
      <c r="W121" s="17"/>
      <c r="X121" s="17"/>
      <c r="Y121" s="17"/>
      <c r="Z121" s="17">
        <v>2.544247530497147E-3</v>
      </c>
      <c r="AA121" s="17">
        <v>7.6327425914914408E-4</v>
      </c>
      <c r="AB121" s="20">
        <v>2.544247530497147E-3</v>
      </c>
      <c r="AC121" s="17">
        <f>SQRT(Z121^2+X121^2)</f>
        <v>2.544247530497147E-3</v>
      </c>
      <c r="AD121" s="26">
        <v>3</v>
      </c>
      <c r="AE121" s="26"/>
      <c r="AF121" s="26"/>
      <c r="AH121" s="37"/>
    </row>
    <row r="122" spans="1:34" x14ac:dyDescent="0.25">
      <c r="A122" s="1" t="s">
        <v>741</v>
      </c>
      <c r="B122" t="s">
        <v>90</v>
      </c>
      <c r="C122">
        <v>0</v>
      </c>
      <c r="D122" s="15">
        <v>66.102999999999994</v>
      </c>
      <c r="E122" t="s">
        <v>681</v>
      </c>
      <c r="F122" s="16" t="s">
        <v>3</v>
      </c>
      <c r="G122" t="s">
        <v>83</v>
      </c>
      <c r="H122" s="23">
        <v>6.8999999999999996E-14</v>
      </c>
      <c r="I122" s="14">
        <v>2.0699999999999998E-13</v>
      </c>
      <c r="J122" s="24">
        <v>2.277E-14</v>
      </c>
      <c r="K122" s="60"/>
      <c r="L122" s="14"/>
      <c r="M122" s="24"/>
      <c r="N122" s="14"/>
      <c r="O122" s="14"/>
      <c r="P122" s="24"/>
      <c r="Q122" s="6"/>
      <c r="R122" s="6"/>
      <c r="S122" s="17">
        <v>1.5594749701136529E-2</v>
      </c>
      <c r="T122" s="17">
        <v>4.6784249103409585E-3</v>
      </c>
      <c r="U122" s="20">
        <v>1.5594749701136529E-2</v>
      </c>
      <c r="V122" s="17">
        <f>SQRT(T122^2+R122^2)</f>
        <v>4.6784249103409585E-3</v>
      </c>
      <c r="W122" s="17"/>
      <c r="X122" s="17"/>
      <c r="Y122" s="17"/>
      <c r="Z122" s="17">
        <v>1.0296084354423707E-3</v>
      </c>
      <c r="AA122" s="17">
        <v>3.0888253063271123E-4</v>
      </c>
      <c r="AB122" s="20">
        <v>1.0296084354423707E-3</v>
      </c>
      <c r="AC122" s="17">
        <f>SQRT(Z122^2+X122^2)</f>
        <v>1.0296084354423707E-3</v>
      </c>
      <c r="AD122" s="26">
        <v>34</v>
      </c>
      <c r="AE122" s="26"/>
      <c r="AF122" s="26"/>
      <c r="AG122" t="s">
        <v>84</v>
      </c>
      <c r="AH122" s="38"/>
    </row>
    <row r="123" spans="1:34" x14ac:dyDescent="0.25">
      <c r="A123" s="1" t="s">
        <v>220</v>
      </c>
      <c r="B123" t="s">
        <v>221</v>
      </c>
      <c r="C123">
        <v>0.25</v>
      </c>
      <c r="D123" s="15">
        <v>84.117999999999995</v>
      </c>
      <c r="E123" t="s">
        <v>681</v>
      </c>
      <c r="F123" s="16" t="s">
        <v>3</v>
      </c>
      <c r="G123" t="s">
        <v>212</v>
      </c>
      <c r="H123" s="23">
        <v>8.6900000000000004E-15</v>
      </c>
      <c r="I123" s="14">
        <v>2.6070000000000003E-14</v>
      </c>
      <c r="J123" s="24">
        <v>2.8677000000000004E-15</v>
      </c>
      <c r="K123" s="60"/>
      <c r="L123" s="14"/>
      <c r="M123" s="24"/>
      <c r="N123" s="14"/>
      <c r="O123" s="14"/>
      <c r="P123" s="24"/>
      <c r="Q123" s="6"/>
      <c r="R123" s="6"/>
      <c r="S123" s="12">
        <v>1.3411311829396106E-2</v>
      </c>
      <c r="T123" s="17">
        <v>4.0233935488188316E-3</v>
      </c>
      <c r="U123" s="20">
        <v>1.3411311829396106E-2</v>
      </c>
      <c r="V123" s="17">
        <f>SQRT(T123^2+R123^2)</f>
        <v>4.0233935488188316E-3</v>
      </c>
      <c r="W123" s="17"/>
      <c r="X123" s="17"/>
      <c r="Y123" s="17"/>
      <c r="Z123" s="17">
        <v>4.730893449564972E-3</v>
      </c>
      <c r="AA123" s="17">
        <v>1.4192680348694916E-3</v>
      </c>
      <c r="AB123" s="20">
        <v>4.730893449564972E-3</v>
      </c>
      <c r="AC123" s="17">
        <f>SQRT(Z123^2+X123^2)</f>
        <v>4.730893449564972E-3</v>
      </c>
      <c r="AD123" s="26">
        <v>3</v>
      </c>
      <c r="AE123" s="26"/>
      <c r="AF123" s="26"/>
      <c r="AH123" s="38"/>
    </row>
    <row r="124" spans="1:34" x14ac:dyDescent="0.25">
      <c r="A124" s="5" t="s">
        <v>563</v>
      </c>
      <c r="B124" t="s">
        <v>110</v>
      </c>
      <c r="C124">
        <v>0</v>
      </c>
      <c r="D124" s="15">
        <v>68.119</v>
      </c>
      <c r="E124" t="s">
        <v>681</v>
      </c>
      <c r="F124" s="16" t="s">
        <v>3</v>
      </c>
      <c r="G124" t="s">
        <v>102</v>
      </c>
      <c r="H124" s="23">
        <v>2E-12</v>
      </c>
      <c r="I124" s="14">
        <v>2.9999999999999998E-13</v>
      </c>
      <c r="J124" s="24">
        <v>2.9999999999999998E-13</v>
      </c>
      <c r="K124" s="60">
        <v>2.7800000000000003E-17</v>
      </c>
      <c r="L124" s="14">
        <v>3.7000000000000003E-18</v>
      </c>
      <c r="M124" s="24">
        <v>3.7000000000000003E-18</v>
      </c>
      <c r="N124" s="14">
        <v>1.0300000000000001E-10</v>
      </c>
      <c r="O124" s="14">
        <v>3.1599999999999999E-12</v>
      </c>
      <c r="P124" s="24">
        <v>3.1599999999999999E-12</v>
      </c>
      <c r="Q124" s="6"/>
      <c r="R124" s="6"/>
      <c r="S124" s="12">
        <v>0.23806305025758162</v>
      </c>
      <c r="T124" s="17">
        <v>7.1418915077274478E-2</v>
      </c>
      <c r="U124" s="20">
        <v>0.23806305025758162</v>
      </c>
      <c r="V124" s="17">
        <f>SQRT(T124^2+R124^2)</f>
        <v>7.1418915077274478E-2</v>
      </c>
      <c r="W124" s="17"/>
      <c r="X124" s="17"/>
      <c r="Y124" s="17"/>
      <c r="Z124" s="17">
        <v>0.11366773827924667</v>
      </c>
      <c r="AA124" s="17">
        <v>3.4100321483774003E-2</v>
      </c>
      <c r="AB124" s="20">
        <v>0.11366773827924667</v>
      </c>
      <c r="AC124" s="17">
        <f>SQRT(Z124^2+X124^2)</f>
        <v>0.11366773827924667</v>
      </c>
      <c r="AD124" s="26">
        <v>18</v>
      </c>
      <c r="AE124" s="26">
        <v>19</v>
      </c>
      <c r="AF124" s="26">
        <v>16</v>
      </c>
      <c r="AH124" s="38"/>
    </row>
    <row r="125" spans="1:34" x14ac:dyDescent="0.25">
      <c r="A125" s="1" t="s">
        <v>742</v>
      </c>
      <c r="B125" t="s">
        <v>91</v>
      </c>
      <c r="C125">
        <v>0</v>
      </c>
      <c r="D125" s="15">
        <v>66.102999999999994</v>
      </c>
      <c r="E125" t="s">
        <v>681</v>
      </c>
      <c r="F125" s="16" t="s">
        <v>3</v>
      </c>
      <c r="G125" t="s">
        <v>83</v>
      </c>
      <c r="H125" s="23">
        <v>6.8999999999999996E-14</v>
      </c>
      <c r="I125" s="14">
        <v>2.0699999999999998E-13</v>
      </c>
      <c r="J125" s="24">
        <v>2.277E-14</v>
      </c>
      <c r="K125" s="60"/>
      <c r="L125" s="14"/>
      <c r="M125" s="24"/>
      <c r="N125" s="14"/>
      <c r="O125" s="14"/>
      <c r="P125" s="24"/>
      <c r="Q125" s="6"/>
      <c r="R125" s="6"/>
      <c r="S125" s="17">
        <v>2.9616056468731892E-2</v>
      </c>
      <c r="T125" s="17">
        <v>8.8848169406195669E-3</v>
      </c>
      <c r="U125" s="20">
        <v>2.9616056468731892E-2</v>
      </c>
      <c r="V125" s="17">
        <f>SQRT(T125^2+R125^2)</f>
        <v>8.8848169406195669E-3</v>
      </c>
      <c r="W125" s="17"/>
      <c r="X125" s="17"/>
      <c r="Y125" s="17"/>
      <c r="Z125" s="17">
        <v>2.1338261778008558E-2</v>
      </c>
      <c r="AA125" s="17">
        <v>6.4014785334025673E-3</v>
      </c>
      <c r="AB125" s="20">
        <v>2.1338261778008558E-2</v>
      </c>
      <c r="AC125" s="17">
        <f>SQRT(Z125^2+X125^2)</f>
        <v>2.1338261778008558E-2</v>
      </c>
      <c r="AD125" s="26">
        <v>34</v>
      </c>
      <c r="AE125" s="26"/>
      <c r="AF125" s="26"/>
      <c r="AG125" t="s">
        <v>84</v>
      </c>
      <c r="AH125" s="38"/>
    </row>
    <row r="126" spans="1:34" ht="15.75" x14ac:dyDescent="0.25">
      <c r="A126" s="11" t="s">
        <v>743</v>
      </c>
      <c r="B126" t="s">
        <v>431</v>
      </c>
      <c r="C126">
        <v>1</v>
      </c>
      <c r="D126" s="15">
        <v>120.19499999999999</v>
      </c>
      <c r="E126" t="s">
        <v>681</v>
      </c>
      <c r="F126" s="16" t="s">
        <v>3</v>
      </c>
      <c r="G126" t="s">
        <v>432</v>
      </c>
      <c r="H126" s="23">
        <v>8.5999999999999997E-16</v>
      </c>
      <c r="I126" s="14">
        <v>2.5800000000000001E-15</v>
      </c>
      <c r="J126" s="24">
        <v>2.838E-16</v>
      </c>
      <c r="K126" s="60"/>
      <c r="L126" s="14"/>
      <c r="M126" s="24"/>
      <c r="N126" s="14"/>
      <c r="O126" s="14"/>
      <c r="P126" s="24"/>
      <c r="Q126" s="6"/>
      <c r="R126" s="6"/>
      <c r="S126" s="12">
        <v>2.9009385305304506E-2</v>
      </c>
      <c r="T126" s="17">
        <v>8.7028155915913515E-3</v>
      </c>
      <c r="U126" s="20">
        <v>2.9009385305304506E-2</v>
      </c>
      <c r="V126" s="17">
        <f>SQRT(T126^2+R126^2)</f>
        <v>8.7028155915913515E-3</v>
      </c>
      <c r="W126" s="17"/>
      <c r="X126" s="17"/>
      <c r="Y126" s="17"/>
      <c r="Z126" s="17">
        <v>1.0504251663369031E-2</v>
      </c>
      <c r="AA126" s="17">
        <v>3.1512754990107093E-3</v>
      </c>
      <c r="AB126" s="20">
        <v>1.0504251663369031E-2</v>
      </c>
      <c r="AC126" s="17">
        <f>SQRT(Z126^2+X126^2)</f>
        <v>1.0504251663369031E-2</v>
      </c>
      <c r="AD126" s="26" t="s">
        <v>801</v>
      </c>
      <c r="AE126" s="26"/>
      <c r="AF126" s="26"/>
      <c r="AH126" s="37"/>
    </row>
    <row r="127" spans="1:34" x14ac:dyDescent="0.25">
      <c r="A127" s="1" t="s">
        <v>424</v>
      </c>
      <c r="B127" t="s">
        <v>425</v>
      </c>
      <c r="C127">
        <v>0.75</v>
      </c>
      <c r="D127" s="15">
        <v>120.15099999999998</v>
      </c>
      <c r="E127" t="s">
        <v>681</v>
      </c>
      <c r="F127" s="16" t="s">
        <v>3</v>
      </c>
      <c r="G127" t="s">
        <v>418</v>
      </c>
      <c r="H127" s="23">
        <v>3.0000000000000001E-17</v>
      </c>
      <c r="I127" s="14">
        <v>9.0000000000000008E-17</v>
      </c>
      <c r="J127" s="24">
        <v>9.9000000000000012E-18</v>
      </c>
      <c r="K127" s="60"/>
      <c r="L127" s="14"/>
      <c r="M127" s="24"/>
      <c r="N127" s="14"/>
      <c r="O127" s="14"/>
      <c r="P127" s="24"/>
      <c r="Q127" s="6"/>
      <c r="R127" s="6"/>
      <c r="S127" s="12">
        <v>1.8314304551288341E-2</v>
      </c>
      <c r="T127" s="17">
        <v>5.4942913653865024E-3</v>
      </c>
      <c r="U127" s="20">
        <v>1.8314304551288341E-2</v>
      </c>
      <c r="V127" s="17">
        <f>SQRT(T127^2+R127^2)</f>
        <v>5.4942913653865024E-3</v>
      </c>
      <c r="W127" s="17"/>
      <c r="X127" s="17"/>
      <c r="Y127" s="17"/>
      <c r="Z127" s="17">
        <v>1.9701443300639391E-2</v>
      </c>
      <c r="AA127" s="17">
        <v>5.9104329901918167E-3</v>
      </c>
      <c r="AB127" s="20">
        <v>1.9701443300639391E-2</v>
      </c>
      <c r="AC127" s="17">
        <f>SQRT(Z127^2+X127^2)</f>
        <v>1.9701443300639391E-2</v>
      </c>
      <c r="AD127" s="26">
        <v>33</v>
      </c>
      <c r="AE127" s="26"/>
      <c r="AF127" s="26"/>
      <c r="AG127" t="s">
        <v>423</v>
      </c>
      <c r="AH127" s="38"/>
    </row>
    <row r="128" spans="1:34" x14ac:dyDescent="0.25">
      <c r="A128" s="1" t="s">
        <v>459</v>
      </c>
      <c r="B128" t="s">
        <v>460</v>
      </c>
      <c r="C128">
        <v>0</v>
      </c>
      <c r="D128" s="15">
        <v>128.17399999999998</v>
      </c>
      <c r="E128" t="s">
        <v>681</v>
      </c>
      <c r="F128" s="16" t="s">
        <v>3</v>
      </c>
      <c r="G128" t="s">
        <v>461</v>
      </c>
      <c r="H128" s="23">
        <v>1.25E-14</v>
      </c>
      <c r="I128" s="14">
        <v>3.7500000000000004E-14</v>
      </c>
      <c r="J128" s="24">
        <v>4.1250000000000006E-15</v>
      </c>
      <c r="K128" s="60"/>
      <c r="L128" s="14"/>
      <c r="M128" s="24"/>
      <c r="N128" s="14"/>
      <c r="O128" s="14"/>
      <c r="P128" s="24"/>
      <c r="Q128" s="6"/>
      <c r="R128" s="6"/>
      <c r="S128" s="17">
        <v>1.2405269858590874E-2</v>
      </c>
      <c r="T128" s="17">
        <v>3.7215809575772618E-3</v>
      </c>
      <c r="U128" s="20">
        <v>1.2405269858590874E-2</v>
      </c>
      <c r="V128" s="17">
        <f>SQRT(T128^2+R128^2)</f>
        <v>3.7215809575772618E-3</v>
      </c>
      <c r="W128" s="17"/>
      <c r="X128" s="17"/>
      <c r="Y128" s="17"/>
      <c r="Z128" s="17">
        <v>4.8098751058940799E-3</v>
      </c>
      <c r="AA128" s="17">
        <v>1.442962531768224E-3</v>
      </c>
      <c r="AB128" s="20">
        <v>4.8098751058940799E-3</v>
      </c>
      <c r="AC128" s="17">
        <f>SQRT(Z128^2+X128^2)</f>
        <v>4.8098751058940799E-3</v>
      </c>
      <c r="AD128" s="26">
        <v>24</v>
      </c>
      <c r="AE128" s="26"/>
      <c r="AF128" s="26"/>
      <c r="AG128" t="s">
        <v>46</v>
      </c>
      <c r="AH128" s="38"/>
    </row>
    <row r="129" spans="1:34" x14ac:dyDescent="0.25">
      <c r="A129" s="1" t="s">
        <v>489</v>
      </c>
      <c r="B129" t="s">
        <v>490</v>
      </c>
      <c r="C129">
        <v>0</v>
      </c>
      <c r="D129" s="15">
        <v>136.238</v>
      </c>
      <c r="E129" t="s">
        <v>681</v>
      </c>
      <c r="F129" s="16" t="s">
        <v>3</v>
      </c>
      <c r="G129" t="s">
        <v>476</v>
      </c>
      <c r="H129" s="23">
        <v>9.9999999999999994E-12</v>
      </c>
      <c r="I129" s="14">
        <v>9.9999999999999998E-13</v>
      </c>
      <c r="J129" s="24">
        <v>9.9999999999999998E-13</v>
      </c>
      <c r="K129" s="60"/>
      <c r="L129" s="14"/>
      <c r="M129" s="24"/>
      <c r="N129" s="14"/>
      <c r="O129" s="14"/>
      <c r="P129" s="24"/>
      <c r="Q129" s="6"/>
      <c r="R129" s="6"/>
      <c r="S129" s="12">
        <v>1.2555049303645279E-2</v>
      </c>
      <c r="T129" s="17">
        <v>3.7665147910935838E-3</v>
      </c>
      <c r="U129" s="20">
        <v>1.2555049303645279E-2</v>
      </c>
      <c r="V129" s="17">
        <f>SQRT(T129^2+R129^2)</f>
        <v>3.7665147910935838E-3</v>
      </c>
      <c r="W129" s="17"/>
      <c r="X129" s="17"/>
      <c r="Y129" s="17"/>
      <c r="Z129" s="17">
        <v>0</v>
      </c>
      <c r="AA129" s="17">
        <v>0</v>
      </c>
      <c r="AB129" s="20">
        <v>0</v>
      </c>
      <c r="AC129" s="17">
        <f>SQRT(Z129^2+X129^2)</f>
        <v>0</v>
      </c>
      <c r="AD129" s="26" t="s">
        <v>800</v>
      </c>
      <c r="AE129" s="26"/>
      <c r="AF129" s="26"/>
      <c r="AH129" s="38"/>
    </row>
    <row r="130" spans="1:34" x14ac:dyDescent="0.25">
      <c r="A130" s="5" t="s">
        <v>491</v>
      </c>
      <c r="B130" t="s">
        <v>492</v>
      </c>
      <c r="C130">
        <v>0</v>
      </c>
      <c r="D130" s="15">
        <v>136.238</v>
      </c>
      <c r="E130" t="s">
        <v>681</v>
      </c>
      <c r="F130" s="16" t="s">
        <v>3</v>
      </c>
      <c r="G130" t="s">
        <v>476</v>
      </c>
      <c r="H130" s="23">
        <v>9.7000000000000001E-11</v>
      </c>
      <c r="I130" s="14">
        <v>2.4999999999999998E-12</v>
      </c>
      <c r="J130" s="24">
        <v>2.4999999999999998E-12</v>
      </c>
      <c r="K130" s="60">
        <v>1.6E-15</v>
      </c>
      <c r="L130" s="14">
        <v>1.5E-16</v>
      </c>
      <c r="M130" s="24">
        <v>1.5E-16</v>
      </c>
      <c r="N130" s="14">
        <v>2.1999999999999999E-10</v>
      </c>
      <c r="O130" s="14">
        <v>1.5E-11</v>
      </c>
      <c r="P130" s="24">
        <v>1.5E-11</v>
      </c>
      <c r="Q130" s="6"/>
      <c r="R130" s="6"/>
      <c r="S130" s="12">
        <v>8.4746582799605633E-2</v>
      </c>
      <c r="T130" s="17">
        <v>2.542397483988169E-2</v>
      </c>
      <c r="U130" s="20">
        <v>8.4746582799605633E-2</v>
      </c>
      <c r="V130" s="17">
        <f>SQRT(T130^2+R130^2)</f>
        <v>2.542397483988169E-2</v>
      </c>
      <c r="W130" s="17"/>
      <c r="X130" s="17"/>
      <c r="Y130" s="17"/>
      <c r="Z130" s="17">
        <v>0</v>
      </c>
      <c r="AA130" s="17">
        <v>0</v>
      </c>
      <c r="AB130" s="20">
        <v>0</v>
      </c>
      <c r="AC130" s="17">
        <f>SQRT(Z130^2+X130^2)</f>
        <v>0</v>
      </c>
      <c r="AD130" s="26" t="s">
        <v>800</v>
      </c>
      <c r="AE130" s="26" t="s">
        <v>800</v>
      </c>
      <c r="AF130" s="26" t="s">
        <v>800</v>
      </c>
      <c r="AH130" s="38"/>
    </row>
    <row r="131" spans="1:34" x14ac:dyDescent="0.25">
      <c r="A131" s="5" t="s">
        <v>577</v>
      </c>
      <c r="B131" t="s">
        <v>473</v>
      </c>
      <c r="C131">
        <v>0</v>
      </c>
      <c r="D131" s="15">
        <v>134.22199999999998</v>
      </c>
      <c r="E131" t="s">
        <v>681</v>
      </c>
      <c r="F131" s="16" t="s">
        <v>3</v>
      </c>
      <c r="G131" t="s">
        <v>472</v>
      </c>
      <c r="H131" s="23">
        <v>1.9000000000000001E-15</v>
      </c>
      <c r="I131" s="14">
        <v>5.7000000000000003E-15</v>
      </c>
      <c r="J131" s="24">
        <v>6.2700000000000003E-16</v>
      </c>
      <c r="K131" s="60"/>
      <c r="L131" s="14"/>
      <c r="M131" s="24"/>
      <c r="N131" s="14"/>
      <c r="O131" s="14"/>
      <c r="P131" s="24"/>
      <c r="Q131" s="6"/>
      <c r="R131" s="6"/>
      <c r="S131" s="12">
        <v>1.8649981242001158E-2</v>
      </c>
      <c r="T131" s="17">
        <v>5.5949943726003471E-3</v>
      </c>
      <c r="U131" s="20">
        <v>1.8649981242001158E-2</v>
      </c>
      <c r="V131" s="17">
        <f>SQRT(T131^2+R131^2)</f>
        <v>5.5949943726003471E-3</v>
      </c>
      <c r="W131" s="17"/>
      <c r="X131" s="17"/>
      <c r="Y131" s="17"/>
      <c r="Z131" s="17">
        <v>5.9554165259475024E-3</v>
      </c>
      <c r="AA131" s="17">
        <v>1.7866249577842507E-3</v>
      </c>
      <c r="AB131" s="20">
        <v>5.9554165259475024E-3</v>
      </c>
      <c r="AC131" s="17">
        <f>SQRT(Z131^2+X131^2)</f>
        <v>5.9554165259475024E-3</v>
      </c>
      <c r="AD131" s="26" t="s">
        <v>801</v>
      </c>
      <c r="AE131" s="26"/>
      <c r="AF131" s="26"/>
      <c r="AG131" t="s">
        <v>576</v>
      </c>
      <c r="AH131" s="37"/>
    </row>
    <row r="132" spans="1:34" x14ac:dyDescent="0.25">
      <c r="A132" s="5" t="s">
        <v>546</v>
      </c>
      <c r="B132" t="s">
        <v>547</v>
      </c>
      <c r="C132">
        <v>0.25</v>
      </c>
      <c r="D132" s="15">
        <v>196.37799999999999</v>
      </c>
      <c r="E132" t="s">
        <v>681</v>
      </c>
      <c r="F132" s="16" t="s">
        <v>3</v>
      </c>
      <c r="G132" t="s">
        <v>548</v>
      </c>
      <c r="H132" s="23">
        <v>2.42E-14</v>
      </c>
      <c r="I132" s="14">
        <v>7.2600000000000001E-14</v>
      </c>
      <c r="J132" s="24">
        <v>7.986E-15</v>
      </c>
      <c r="K132" s="60"/>
      <c r="L132" s="14"/>
      <c r="M132" s="24"/>
      <c r="N132" s="14"/>
      <c r="O132" s="14"/>
      <c r="P132" s="24"/>
      <c r="Q132" s="6"/>
      <c r="R132" s="6"/>
      <c r="S132" s="17">
        <v>0</v>
      </c>
      <c r="T132" s="17">
        <v>0</v>
      </c>
      <c r="U132" s="20">
        <v>0</v>
      </c>
      <c r="V132" s="17">
        <f>SQRT(T132^2+R132^2)</f>
        <v>0</v>
      </c>
      <c r="W132" s="17"/>
      <c r="X132" s="17"/>
      <c r="Y132" s="17"/>
      <c r="Z132" s="17">
        <v>6.0774331159455632E-3</v>
      </c>
      <c r="AA132" s="17">
        <v>1.8232299347836689E-3</v>
      </c>
      <c r="AB132" s="20">
        <v>6.0774331159455632E-3</v>
      </c>
      <c r="AC132" s="17">
        <f>SQRT(Z132^2+X132^2)</f>
        <v>6.0774331159455632E-3</v>
      </c>
      <c r="AD132" s="26">
        <v>3</v>
      </c>
      <c r="AE132" s="26"/>
      <c r="AF132" s="26"/>
      <c r="AH132" s="38"/>
    </row>
    <row r="133" spans="1:34" x14ac:dyDescent="0.25">
      <c r="A133" s="5" t="s">
        <v>744</v>
      </c>
      <c r="B133" t="s">
        <v>433</v>
      </c>
      <c r="C133">
        <v>1</v>
      </c>
      <c r="D133" s="15">
        <v>120.19499999999999</v>
      </c>
      <c r="E133" t="s">
        <v>681</v>
      </c>
      <c r="F133" s="16" t="s">
        <v>3</v>
      </c>
      <c r="G133" t="s">
        <v>427</v>
      </c>
      <c r="H133" s="23">
        <v>1.9000000000000001E-15</v>
      </c>
      <c r="I133" s="14">
        <v>5.7000000000000003E-15</v>
      </c>
      <c r="J133" s="24">
        <v>6.2700000000000003E-16</v>
      </c>
      <c r="K133" s="60"/>
      <c r="L133" s="14"/>
      <c r="M133" s="24"/>
      <c r="N133" s="14"/>
      <c r="O133" s="14"/>
      <c r="P133" s="24"/>
      <c r="Q133" s="6"/>
      <c r="R133" s="6"/>
      <c r="S133" s="12">
        <v>6.6502647445179197E-2</v>
      </c>
      <c r="T133" s="17">
        <v>1.9950794233553757E-2</v>
      </c>
      <c r="U133" s="20">
        <v>6.6502647445179197E-2</v>
      </c>
      <c r="V133" s="17">
        <f>SQRT(T133^2+R133^2)</f>
        <v>1.9950794233553757E-2</v>
      </c>
      <c r="W133" s="17"/>
      <c r="X133" s="17"/>
      <c r="Y133" s="17"/>
      <c r="Z133" s="17">
        <v>1.2637927782490864E-2</v>
      </c>
      <c r="AA133" s="17">
        <v>3.7913783347472592E-3</v>
      </c>
      <c r="AB133" s="20">
        <v>1.2637927782490864E-2</v>
      </c>
      <c r="AC133" s="17">
        <f>SQRT(Z133^2+X133^2)</f>
        <v>1.2637927782490864E-2</v>
      </c>
      <c r="AD133" s="26" t="s">
        <v>801</v>
      </c>
      <c r="AE133" s="26"/>
      <c r="AF133" s="26"/>
      <c r="AH133" s="38"/>
    </row>
    <row r="134" spans="1:34" x14ac:dyDescent="0.25">
      <c r="A134" s="5" t="s">
        <v>745</v>
      </c>
      <c r="B134" t="s">
        <v>434</v>
      </c>
      <c r="C134">
        <v>1</v>
      </c>
      <c r="D134" s="15">
        <v>120.19499999999999</v>
      </c>
      <c r="E134" t="s">
        <v>681</v>
      </c>
      <c r="F134" s="16" t="s">
        <v>3</v>
      </c>
      <c r="G134" t="s">
        <v>427</v>
      </c>
      <c r="H134" s="23">
        <v>1.8000000000000001E-15</v>
      </c>
      <c r="I134" s="14">
        <v>5.4000000000000002E-15</v>
      </c>
      <c r="J134" s="24">
        <v>5.9400000000000009E-16</v>
      </c>
      <c r="K134" s="60"/>
      <c r="L134" s="14"/>
      <c r="M134" s="24"/>
      <c r="N134" s="14"/>
      <c r="O134" s="14"/>
      <c r="P134" s="24"/>
      <c r="Q134" s="6"/>
      <c r="R134" s="6"/>
      <c r="S134" s="12">
        <v>5.03559141148682E-2</v>
      </c>
      <c r="T134" s="17">
        <v>1.510677423446046E-2</v>
      </c>
      <c r="U134" s="20">
        <v>5.03559141148682E-2</v>
      </c>
      <c r="V134" s="17">
        <f>SQRT(T134^2+R134^2)</f>
        <v>1.510677423446046E-2</v>
      </c>
      <c r="W134" s="17"/>
      <c r="X134" s="17"/>
      <c r="Y134" s="17"/>
      <c r="Z134" s="17">
        <v>2.4167985272360776E-2</v>
      </c>
      <c r="AA134" s="17">
        <v>7.2503955817082326E-3</v>
      </c>
      <c r="AB134" s="20">
        <v>2.4167985272360776E-2</v>
      </c>
      <c r="AC134" s="17">
        <f>SQRT(Z134^2+X134^2)</f>
        <v>2.4167985272360776E-2</v>
      </c>
      <c r="AD134" s="26" t="s">
        <v>801</v>
      </c>
      <c r="AE134" s="26"/>
      <c r="AF134" s="26"/>
      <c r="AH134" s="38"/>
    </row>
    <row r="135" spans="1:34" x14ac:dyDescent="0.25">
      <c r="A135" s="5" t="s">
        <v>746</v>
      </c>
      <c r="B135" t="s">
        <v>435</v>
      </c>
      <c r="C135">
        <v>1</v>
      </c>
      <c r="D135" s="15">
        <v>120.19499999999999</v>
      </c>
      <c r="E135" t="s">
        <v>681</v>
      </c>
      <c r="F135" s="16" t="s">
        <v>3</v>
      </c>
      <c r="G135" t="s">
        <v>427</v>
      </c>
      <c r="H135" s="23">
        <v>8.5999999999999997E-16</v>
      </c>
      <c r="I135" s="14">
        <v>2.5800000000000001E-15</v>
      </c>
      <c r="J135" s="24">
        <v>2.838E-16</v>
      </c>
      <c r="K135" s="60"/>
      <c r="L135" s="14"/>
      <c r="M135" s="24"/>
      <c r="N135" s="14"/>
      <c r="O135" s="14"/>
      <c r="P135" s="24"/>
      <c r="Q135" s="6"/>
      <c r="R135" s="6"/>
      <c r="S135" s="12">
        <v>2.1428630843446629E-2</v>
      </c>
      <c r="T135" s="17">
        <v>6.4285892530339889E-3</v>
      </c>
      <c r="U135" s="20">
        <v>2.1428630843446629E-2</v>
      </c>
      <c r="V135" s="17">
        <f>SQRT(T135^2+R135^2)</f>
        <v>6.4285892530339889E-3</v>
      </c>
      <c r="W135" s="17"/>
      <c r="X135" s="17"/>
      <c r="Y135" s="17"/>
      <c r="Z135" s="17">
        <v>9.6425747691082902E-3</v>
      </c>
      <c r="AA135" s="17">
        <v>2.8927724307324871E-3</v>
      </c>
      <c r="AB135" s="20">
        <v>9.6425747691082902E-3</v>
      </c>
      <c r="AC135" s="17">
        <f>SQRT(Z135^2+X135^2)</f>
        <v>9.6425747691082902E-3</v>
      </c>
      <c r="AD135" s="26" t="s">
        <v>801</v>
      </c>
      <c r="AE135" s="26"/>
      <c r="AF135" s="26"/>
      <c r="AH135" s="38"/>
    </row>
    <row r="136" spans="1:34" x14ac:dyDescent="0.25">
      <c r="A136" s="5" t="s">
        <v>543</v>
      </c>
      <c r="B136" t="s">
        <v>544</v>
      </c>
      <c r="C136">
        <v>0.25</v>
      </c>
      <c r="D136" s="15">
        <v>182.351</v>
      </c>
      <c r="E136" t="s">
        <v>681</v>
      </c>
      <c r="F136" s="16" t="s">
        <v>3</v>
      </c>
      <c r="G136" t="s">
        <v>545</v>
      </c>
      <c r="H136" s="23">
        <v>2.3299999999999999E-14</v>
      </c>
      <c r="I136" s="14">
        <v>6.9899999999999998E-14</v>
      </c>
      <c r="J136" s="24">
        <v>7.6890000000000001E-15</v>
      </c>
      <c r="K136" s="60"/>
      <c r="L136" s="14"/>
      <c r="M136" s="24"/>
      <c r="N136" s="14"/>
      <c r="O136" s="14"/>
      <c r="P136" s="24"/>
      <c r="Q136" s="6"/>
      <c r="R136" s="6"/>
      <c r="S136" s="12">
        <v>1.5981981235237152E-2</v>
      </c>
      <c r="T136" s="17">
        <v>4.7945943705711451E-3</v>
      </c>
      <c r="U136" s="20">
        <v>1.5981981235237152E-2</v>
      </c>
      <c r="V136" s="17">
        <f>SQRT(T136^2+R136^2)</f>
        <v>4.7945943705711451E-3</v>
      </c>
      <c r="W136" s="17"/>
      <c r="X136" s="17"/>
      <c r="Y136" s="17"/>
      <c r="Z136" s="17">
        <v>7.5185515563697888E-3</v>
      </c>
      <c r="AA136" s="17">
        <v>2.2555654669109367E-3</v>
      </c>
      <c r="AB136" s="20">
        <v>7.5185515563697888E-3</v>
      </c>
      <c r="AC136" s="17">
        <f>SQRT(Z136^2+X136^2)</f>
        <v>7.5185515563697888E-3</v>
      </c>
      <c r="AD136" s="26">
        <v>3</v>
      </c>
      <c r="AE136" s="26"/>
      <c r="AF136" s="26"/>
      <c r="AH136" s="37"/>
    </row>
    <row r="137" spans="1:34" x14ac:dyDescent="0.25">
      <c r="A137" s="1" t="s">
        <v>517</v>
      </c>
      <c r="B137" t="s">
        <v>518</v>
      </c>
      <c r="C137">
        <v>0.25</v>
      </c>
      <c r="D137" s="15">
        <v>152.28099999999998</v>
      </c>
      <c r="E137" t="s">
        <v>681</v>
      </c>
      <c r="F137" s="16" t="s">
        <v>3</v>
      </c>
      <c r="G137" t="s">
        <v>519</v>
      </c>
      <c r="H137" s="23">
        <v>3.5000000000000002E-14</v>
      </c>
      <c r="I137" s="14">
        <v>1.0500000000000001E-13</v>
      </c>
      <c r="J137" s="24">
        <v>1.1550000000000002E-14</v>
      </c>
      <c r="K137" s="60"/>
      <c r="L137" s="14"/>
      <c r="M137" s="24"/>
      <c r="N137" s="14"/>
      <c r="O137" s="14"/>
      <c r="P137" s="24"/>
      <c r="Q137" s="6"/>
      <c r="R137" s="6"/>
      <c r="S137" s="12">
        <v>1.3392288284538464E-2</v>
      </c>
      <c r="T137" s="17">
        <v>4.0176864853615395E-3</v>
      </c>
      <c r="U137" s="20">
        <v>1.3392288284538464E-2</v>
      </c>
      <c r="V137" s="17">
        <f>SQRT(T137^2+R137^2)</f>
        <v>4.0176864853615395E-3</v>
      </c>
      <c r="W137" s="17"/>
      <c r="X137" s="17"/>
      <c r="Y137" s="17"/>
      <c r="Z137" s="17">
        <v>1.0853040942350276E-3</v>
      </c>
      <c r="AA137" s="17">
        <v>3.2559122827050826E-4</v>
      </c>
      <c r="AB137" s="20">
        <v>1.0853040942350276E-3</v>
      </c>
      <c r="AC137" s="17">
        <f>SQRT(Z137^2+X137^2)</f>
        <v>1.0853040942350276E-3</v>
      </c>
      <c r="AD137" s="26">
        <v>3</v>
      </c>
      <c r="AE137" s="26"/>
      <c r="AF137" s="26"/>
      <c r="AH137" s="38"/>
    </row>
    <row r="138" spans="1:34" x14ac:dyDescent="0.25">
      <c r="A138" s="5" t="s">
        <v>527</v>
      </c>
      <c r="B138" t="s">
        <v>528</v>
      </c>
      <c r="C138">
        <v>0.25</v>
      </c>
      <c r="D138" s="15">
        <v>154.29699999999997</v>
      </c>
      <c r="E138" t="s">
        <v>681</v>
      </c>
      <c r="F138" s="16" t="s">
        <v>3</v>
      </c>
      <c r="G138" t="s">
        <v>529</v>
      </c>
      <c r="H138" s="23">
        <v>2.0999999999999999E-14</v>
      </c>
      <c r="I138" s="14">
        <v>6.2999999999999997E-14</v>
      </c>
      <c r="J138" s="24">
        <v>6.9300000000000002E-15</v>
      </c>
      <c r="K138" s="60"/>
      <c r="L138" s="14"/>
      <c r="M138" s="24"/>
      <c r="N138" s="14"/>
      <c r="O138" s="14"/>
      <c r="P138" s="24"/>
      <c r="Q138" s="6"/>
      <c r="R138" s="6"/>
      <c r="S138" s="12">
        <v>6.0969631918576489E-2</v>
      </c>
      <c r="T138" s="17">
        <v>1.8290889575572945E-2</v>
      </c>
      <c r="U138" s="20">
        <v>6.0969631918576489E-2</v>
      </c>
      <c r="V138" s="17">
        <f>SQRT(T138^2+R138^2)</f>
        <v>1.8290889575572945E-2</v>
      </c>
      <c r="W138" s="17"/>
      <c r="X138" s="17"/>
      <c r="Y138" s="17"/>
      <c r="Z138" s="17">
        <v>1.4978717013858285E-2</v>
      </c>
      <c r="AA138" s="17">
        <v>4.493615104157485E-3</v>
      </c>
      <c r="AB138" s="20">
        <v>1.4978717013858285E-2</v>
      </c>
      <c r="AC138" s="17">
        <f>SQRT(Z138^2+X138^2)</f>
        <v>1.4978717013858285E-2</v>
      </c>
      <c r="AD138" s="26">
        <v>3</v>
      </c>
      <c r="AE138" s="26"/>
      <c r="AF138" s="26"/>
      <c r="AH138" s="38"/>
    </row>
    <row r="139" spans="1:34" x14ac:dyDescent="0.25">
      <c r="A139" s="5" t="s">
        <v>266</v>
      </c>
      <c r="B139" t="s">
        <v>267</v>
      </c>
      <c r="C139">
        <v>0</v>
      </c>
      <c r="D139" s="15">
        <v>94.113</v>
      </c>
      <c r="E139" t="s">
        <v>681</v>
      </c>
      <c r="F139" s="16" t="s">
        <v>3</v>
      </c>
      <c r="G139" t="s">
        <v>268</v>
      </c>
      <c r="H139" s="23">
        <v>2.5699999999999999E-11</v>
      </c>
      <c r="I139" s="14">
        <v>1.7E-12</v>
      </c>
      <c r="J139" s="24">
        <v>1.7E-12</v>
      </c>
      <c r="K139" s="60"/>
      <c r="L139" s="14"/>
      <c r="M139" s="24"/>
      <c r="N139" s="14"/>
      <c r="O139" s="14"/>
      <c r="P139" s="24"/>
      <c r="Q139" s="6"/>
      <c r="R139" s="6"/>
      <c r="S139" s="12">
        <v>3.3306202288299794E-2</v>
      </c>
      <c r="T139" s="17">
        <v>9.9918606864899378E-3</v>
      </c>
      <c r="U139" s="20">
        <v>3.3306202288299794E-2</v>
      </c>
      <c r="V139" s="17">
        <f>SQRT(T139^2+R139^2)</f>
        <v>9.9918606864899378E-3</v>
      </c>
      <c r="W139" s="17"/>
      <c r="X139" s="17"/>
      <c r="Y139" s="17"/>
      <c r="Z139" s="17">
        <v>2.6618796665054557E-2</v>
      </c>
      <c r="AA139" s="17">
        <v>7.985638999516367E-3</v>
      </c>
      <c r="AB139" s="20">
        <v>2.6618796665054557E-2</v>
      </c>
      <c r="AC139" s="17">
        <f>SQRT(Z139^2+X139^2)</f>
        <v>2.6618796665054557E-2</v>
      </c>
      <c r="AD139" s="26">
        <v>39</v>
      </c>
      <c r="AE139" s="26"/>
      <c r="AF139" s="26"/>
      <c r="AG139" t="s">
        <v>265</v>
      </c>
      <c r="AH139" s="38"/>
    </row>
    <row r="140" spans="1:34" x14ac:dyDescent="0.25">
      <c r="A140" s="5" t="s">
        <v>71</v>
      </c>
      <c r="B140" t="s">
        <v>72</v>
      </c>
      <c r="C140">
        <v>0</v>
      </c>
      <c r="D140" s="15">
        <v>59.044400000000003</v>
      </c>
      <c r="E140" t="s">
        <v>8</v>
      </c>
      <c r="F140" s="16">
        <v>1</v>
      </c>
      <c r="G140" t="s">
        <v>590</v>
      </c>
      <c r="H140" s="23">
        <v>4.8999999999999999E-14</v>
      </c>
      <c r="I140" s="14">
        <v>1.47E-13</v>
      </c>
      <c r="J140" s="24">
        <v>1.6170000000000002E-14</v>
      </c>
      <c r="K140" s="60"/>
      <c r="L140" s="14"/>
      <c r="M140" s="24"/>
      <c r="N140" s="14"/>
      <c r="O140" s="14"/>
      <c r="P140" s="24"/>
      <c r="Q140" s="6">
        <v>0.19918056877911799</v>
      </c>
      <c r="R140" s="6">
        <v>8.0026388424106101E-2</v>
      </c>
      <c r="S140" s="17"/>
      <c r="T140" s="17"/>
      <c r="U140" s="20">
        <v>0.19918056877911799</v>
      </c>
      <c r="V140" s="17">
        <f>SQRT(T140^2+R140^2)</f>
        <v>8.0026388424106101E-2</v>
      </c>
      <c r="W140" s="17"/>
      <c r="X140" s="17">
        <v>1.19140215371987</v>
      </c>
      <c r="Y140" s="17">
        <v>0.35742064611596097</v>
      </c>
      <c r="Z140" s="17"/>
      <c r="AA140" s="17"/>
      <c r="AB140" s="20">
        <v>1.19140215371987</v>
      </c>
      <c r="AC140" s="17">
        <f>SQRT(Z140^2+X140^2)</f>
        <v>1.19140215371987</v>
      </c>
      <c r="AD140" s="26">
        <v>49</v>
      </c>
      <c r="AE140" s="26"/>
      <c r="AF140" s="26"/>
      <c r="AG140" t="s">
        <v>826</v>
      </c>
      <c r="AH140" s="38"/>
    </row>
    <row r="141" spans="1:34" x14ac:dyDescent="0.25">
      <c r="A141" s="1" t="s">
        <v>751</v>
      </c>
      <c r="B141" t="s">
        <v>136</v>
      </c>
      <c r="C141">
        <v>0.75</v>
      </c>
      <c r="D141" s="15">
        <v>72.028400000000005</v>
      </c>
      <c r="E141" t="s">
        <v>8</v>
      </c>
      <c r="F141" s="16">
        <v>0.5</v>
      </c>
      <c r="G141" t="s">
        <v>592</v>
      </c>
      <c r="H141" s="23">
        <v>1.0000000000000001E-17</v>
      </c>
      <c r="I141" s="14">
        <v>3.0000000000000001E-17</v>
      </c>
      <c r="J141" s="24">
        <v>3.3000000000000005E-18</v>
      </c>
      <c r="K141" s="60"/>
      <c r="L141" s="14"/>
      <c r="M141" s="24"/>
      <c r="N141" s="14"/>
      <c r="O141" s="14"/>
      <c r="P141" s="24"/>
      <c r="Q141" s="6">
        <v>0.82919530338993996</v>
      </c>
      <c r="R141" s="6">
        <v>0.2417580288476055</v>
      </c>
      <c r="S141" s="17"/>
      <c r="T141" s="17"/>
      <c r="U141" s="20">
        <v>0.82919530338993996</v>
      </c>
      <c r="V141" s="17">
        <f>SQRT(T141^2+R141^2)</f>
        <v>0.2417580288476055</v>
      </c>
      <c r="W141" s="17"/>
      <c r="X141" s="17">
        <v>3.1752350549320152</v>
      </c>
      <c r="Y141" s="17">
        <v>0.95257051647960456</v>
      </c>
      <c r="Z141" s="17"/>
      <c r="AA141" s="17"/>
      <c r="AB141" s="20">
        <v>3.1752350549320152</v>
      </c>
      <c r="AC141" s="17">
        <f>SQRT(Z141^2+X141^2)</f>
        <v>3.1752350549320152</v>
      </c>
      <c r="AD141" s="26"/>
      <c r="AE141" s="26"/>
      <c r="AF141" s="26"/>
      <c r="AG141" t="s">
        <v>29</v>
      </c>
      <c r="AH141" s="37"/>
    </row>
    <row r="142" spans="1:34" x14ac:dyDescent="0.25">
      <c r="A142" s="1" t="s">
        <v>406</v>
      </c>
      <c r="B142" t="s">
        <v>407</v>
      </c>
      <c r="C142">
        <v>0</v>
      </c>
      <c r="D142" s="15">
        <v>117.065</v>
      </c>
      <c r="E142" t="s">
        <v>8</v>
      </c>
      <c r="F142" s="16">
        <v>1</v>
      </c>
      <c r="G142" t="s">
        <v>596</v>
      </c>
      <c r="H142" s="23">
        <v>3.0000000000000001E-17</v>
      </c>
      <c r="I142" s="14">
        <v>9.0000000000000008E-17</v>
      </c>
      <c r="J142" s="24">
        <v>9.9000000000000012E-18</v>
      </c>
      <c r="K142" s="60"/>
      <c r="L142" s="14"/>
      <c r="M142" s="24"/>
      <c r="N142" s="14"/>
      <c r="O142" s="14"/>
      <c r="P142" s="24"/>
      <c r="Q142" s="6">
        <v>2.9123763624529401E-2</v>
      </c>
      <c r="R142" s="6">
        <v>2.6056860238927199E-2</v>
      </c>
      <c r="S142" s="17"/>
      <c r="T142" s="17"/>
      <c r="U142" s="20">
        <v>2.9123763624529401E-2</v>
      </c>
      <c r="V142" s="17">
        <f>SQRT(T142^2+R142^2)</f>
        <v>2.6056860238927199E-2</v>
      </c>
      <c r="W142" s="17"/>
      <c r="X142" s="17">
        <v>2.2442933443380299E-2</v>
      </c>
      <c r="Y142" s="17">
        <v>6.7328800330140898E-3</v>
      </c>
      <c r="Z142" s="17"/>
      <c r="AA142" s="17"/>
      <c r="AB142" s="20">
        <v>2.2442933443380299E-2</v>
      </c>
      <c r="AC142" s="17">
        <f>SQRT(Z142^2+X142^2)</f>
        <v>2.2442933443380299E-2</v>
      </c>
      <c r="AD142" s="26">
        <v>24</v>
      </c>
      <c r="AE142" s="26"/>
      <c r="AF142" s="26"/>
      <c r="AG142" t="s">
        <v>336</v>
      </c>
      <c r="AH142" s="38"/>
    </row>
    <row r="143" spans="1:34" x14ac:dyDescent="0.25">
      <c r="A143" s="1" t="s">
        <v>440</v>
      </c>
      <c r="B143" t="s">
        <v>441</v>
      </c>
      <c r="C143">
        <v>0</v>
      </c>
      <c r="D143" s="15">
        <v>123.039</v>
      </c>
      <c r="E143" t="s">
        <v>8</v>
      </c>
      <c r="F143" s="16">
        <v>1</v>
      </c>
      <c r="G143" t="s">
        <v>597</v>
      </c>
      <c r="H143" s="23">
        <v>3.0000000000000001E-17</v>
      </c>
      <c r="I143" s="14">
        <v>9.0000000000000008E-17</v>
      </c>
      <c r="J143" s="24">
        <v>9.9000000000000012E-18</v>
      </c>
      <c r="K143" s="60"/>
      <c r="L143" s="14"/>
      <c r="M143" s="24"/>
      <c r="N143" s="14"/>
      <c r="O143" s="14"/>
      <c r="P143" s="24"/>
      <c r="Q143" s="6">
        <v>1.7969381586089E-2</v>
      </c>
      <c r="R143" s="6">
        <v>4.6750431403712297E-3</v>
      </c>
      <c r="S143" s="17"/>
      <c r="T143" s="17"/>
      <c r="U143" s="20">
        <v>1.7969381586089E-2</v>
      </c>
      <c r="V143" s="17">
        <f>SQRT(T143^2+R143^2)</f>
        <v>4.6750431403712297E-3</v>
      </c>
      <c r="W143" s="17"/>
      <c r="X143" s="17">
        <v>4.3710139065829899E-2</v>
      </c>
      <c r="Y143" s="17">
        <v>1.3113041719748969E-2</v>
      </c>
      <c r="Z143" s="17"/>
      <c r="AA143" s="17"/>
      <c r="AB143" s="20">
        <v>4.3710139065829899E-2</v>
      </c>
      <c r="AC143" s="17">
        <f>SQRT(Z143^2+X143^2)</f>
        <v>4.3710139065829899E-2</v>
      </c>
      <c r="AD143" s="26">
        <v>24</v>
      </c>
      <c r="AE143" s="26"/>
      <c r="AF143" s="26"/>
      <c r="AG143" t="s">
        <v>827</v>
      </c>
      <c r="AH143" s="38"/>
    </row>
    <row r="144" spans="1:34" x14ac:dyDescent="0.25">
      <c r="A144" s="1" t="s">
        <v>117</v>
      </c>
      <c r="B144" t="s">
        <v>118</v>
      </c>
      <c r="C144">
        <v>0</v>
      </c>
      <c r="D144" s="15">
        <v>70.049099999999996</v>
      </c>
      <c r="E144" t="s">
        <v>8</v>
      </c>
      <c r="F144" s="16">
        <v>0.33102088888888886</v>
      </c>
      <c r="G144" t="s">
        <v>131</v>
      </c>
      <c r="H144" s="23">
        <v>5.1099999999999998E-15</v>
      </c>
      <c r="I144" s="14">
        <v>1.5329999999999999E-14</v>
      </c>
      <c r="J144" s="24">
        <v>1.6863E-15</v>
      </c>
      <c r="K144" s="60"/>
      <c r="L144" s="14"/>
      <c r="M144" s="24"/>
      <c r="N144" s="14"/>
      <c r="O144" s="14"/>
      <c r="P144" s="24"/>
      <c r="Q144" s="6">
        <v>0.62890064921657396</v>
      </c>
      <c r="R144" s="6">
        <v>0.15794837712402218</v>
      </c>
      <c r="S144" s="17"/>
      <c r="T144" s="17"/>
      <c r="U144" s="20">
        <v>0.62890064921657396</v>
      </c>
      <c r="V144" s="17">
        <f>SQRT(T144^2+R144^2)</f>
        <v>0.15794837712402218</v>
      </c>
      <c r="W144" s="17"/>
      <c r="X144" s="17">
        <v>1.845460625435029</v>
      </c>
      <c r="Y144" s="17">
        <v>0.55363818763050865</v>
      </c>
      <c r="Z144" s="17"/>
      <c r="AA144" s="17"/>
      <c r="AB144" s="20">
        <v>1.845460625435029</v>
      </c>
      <c r="AC144" s="17">
        <f>SQRT(Z144^2+X144^2)</f>
        <v>1.845460625435029</v>
      </c>
      <c r="AD144" s="26">
        <v>24</v>
      </c>
      <c r="AE144" s="26"/>
      <c r="AF144" s="26"/>
      <c r="AH144" s="38"/>
    </row>
    <row r="145" spans="1:34" x14ac:dyDescent="0.25">
      <c r="A145" s="25" t="s">
        <v>752</v>
      </c>
      <c r="B145" t="s">
        <v>470</v>
      </c>
      <c r="C145">
        <v>0</v>
      </c>
      <c r="D145" s="15">
        <v>134.11699999999999</v>
      </c>
      <c r="E145" t="s">
        <v>8</v>
      </c>
      <c r="F145" s="16">
        <v>0.91727249999999994</v>
      </c>
      <c r="G145" t="s">
        <v>472</v>
      </c>
      <c r="H145" s="23">
        <v>1.0000000000000001E-15</v>
      </c>
      <c r="I145" s="14">
        <v>3.0000000000000002E-15</v>
      </c>
      <c r="J145" s="24">
        <v>3.3000000000000004E-16</v>
      </c>
      <c r="K145" s="60"/>
      <c r="L145" s="14"/>
      <c r="M145" s="24"/>
      <c r="N145" s="14"/>
      <c r="O145" s="14"/>
      <c r="P145" s="24"/>
      <c r="Q145" s="6">
        <v>0.10750881176639474</v>
      </c>
      <c r="R145" s="6">
        <v>7.5596030230246941E-2</v>
      </c>
      <c r="S145" s="17"/>
      <c r="T145" s="17"/>
      <c r="U145" s="20">
        <v>0.10750881176639474</v>
      </c>
      <c r="V145" s="17">
        <f>SQRT(T145^2+R145^2)</f>
        <v>7.5596030230246941E-2</v>
      </c>
      <c r="W145" s="17"/>
      <c r="X145" s="17">
        <v>4.2102451186005675E-2</v>
      </c>
      <c r="Y145" s="17">
        <v>1.2630735355801703E-2</v>
      </c>
      <c r="Z145" s="17"/>
      <c r="AA145" s="17"/>
      <c r="AB145" s="20">
        <v>4.2102451186005675E-2</v>
      </c>
      <c r="AC145" s="17">
        <f>SQRT(Z145^2+X145^2)</f>
        <v>4.2102451186005675E-2</v>
      </c>
      <c r="AD145" s="26">
        <v>5</v>
      </c>
      <c r="AE145" s="26"/>
      <c r="AF145" s="26"/>
      <c r="AG145" t="s">
        <v>828</v>
      </c>
      <c r="AH145" s="38"/>
    </row>
    <row r="146" spans="1:34" x14ac:dyDescent="0.25">
      <c r="A146" s="1" t="s">
        <v>33</v>
      </c>
      <c r="B146" t="s">
        <v>34</v>
      </c>
      <c r="C146">
        <v>0</v>
      </c>
      <c r="D146" s="15">
        <v>43.049500000000002</v>
      </c>
      <c r="E146" t="s">
        <v>8</v>
      </c>
      <c r="F146" s="16">
        <v>1</v>
      </c>
      <c r="G146" t="s">
        <v>34</v>
      </c>
      <c r="H146" s="23">
        <v>1.1E-12</v>
      </c>
      <c r="I146" s="14">
        <v>3.3000000000000001E-12</v>
      </c>
      <c r="J146" s="24">
        <v>3.6300000000000002E-13</v>
      </c>
      <c r="K146" s="60"/>
      <c r="L146" s="14"/>
      <c r="M146" s="24"/>
      <c r="N146" s="14"/>
      <c r="O146" s="14"/>
      <c r="P146" s="24"/>
      <c r="Q146" s="6">
        <v>4.2643487979073698E-2</v>
      </c>
      <c r="R146" s="6">
        <v>2.6854611065477801E-2</v>
      </c>
      <c r="S146" s="17"/>
      <c r="T146" s="17"/>
      <c r="U146" s="20">
        <v>4.2643487979073698E-2</v>
      </c>
      <c r="V146" s="17">
        <f>SQRT(T146^2+R146^2)</f>
        <v>2.6854611065477801E-2</v>
      </c>
      <c r="W146" s="17"/>
      <c r="X146" s="17">
        <v>0.19998244814716401</v>
      </c>
      <c r="Y146" s="17">
        <v>5.9994734444149198E-2</v>
      </c>
      <c r="Z146" s="17"/>
      <c r="AA146" s="17"/>
      <c r="AB146" s="20">
        <v>0.19998244814716401</v>
      </c>
      <c r="AC146" s="17">
        <f>SQRT(Z146^2+X146^2)</f>
        <v>0.19998244814716401</v>
      </c>
      <c r="AD146" s="26">
        <v>50</v>
      </c>
      <c r="AE146" s="26"/>
      <c r="AF146" s="26"/>
      <c r="AG146" t="s">
        <v>32</v>
      </c>
      <c r="AH146" s="37"/>
    </row>
    <row r="147" spans="1:34" x14ac:dyDescent="0.25">
      <c r="A147" s="5" t="s">
        <v>39</v>
      </c>
      <c r="B147" t="s">
        <v>40</v>
      </c>
      <c r="C147">
        <v>0.75</v>
      </c>
      <c r="D147" s="15">
        <v>46.049100000000003</v>
      </c>
      <c r="E147" t="s">
        <v>8</v>
      </c>
      <c r="F147" s="16">
        <v>1</v>
      </c>
      <c r="G147" t="s">
        <v>598</v>
      </c>
      <c r="H147" s="23">
        <v>2.0000000000000002E-15</v>
      </c>
      <c r="I147" s="14">
        <v>6.0000000000000005E-15</v>
      </c>
      <c r="J147" s="24">
        <v>6.6000000000000007E-16</v>
      </c>
      <c r="K147" s="60"/>
      <c r="L147" s="14"/>
      <c r="M147" s="24"/>
      <c r="N147" s="14"/>
      <c r="O147" s="14"/>
      <c r="P147" s="24"/>
      <c r="Q147" s="6">
        <v>0.336617597875698</v>
      </c>
      <c r="R147" s="6">
        <v>0.244797486986114</v>
      </c>
      <c r="S147" s="17"/>
      <c r="T147" s="17"/>
      <c r="U147" s="20">
        <v>0.336617597875698</v>
      </c>
      <c r="V147" s="17">
        <f>SQRT(T147^2+R147^2)</f>
        <v>0.244797486986114</v>
      </c>
      <c r="W147" s="17"/>
      <c r="X147" s="17">
        <v>1.1246620805162799</v>
      </c>
      <c r="Y147" s="17">
        <v>0.33739862415488397</v>
      </c>
      <c r="Z147" s="17"/>
      <c r="AA147" s="17"/>
      <c r="AB147" s="20">
        <v>1.1246620805162799</v>
      </c>
      <c r="AC147" s="17">
        <f>SQRT(Z147^2+X147^2)</f>
        <v>1.1246620805162799</v>
      </c>
      <c r="AD147" s="26">
        <v>33</v>
      </c>
      <c r="AE147" s="26"/>
      <c r="AF147" s="26"/>
      <c r="AH147" s="38"/>
    </row>
    <row r="148" spans="1:34" x14ac:dyDescent="0.25">
      <c r="A148" s="5" t="s">
        <v>747</v>
      </c>
      <c r="B148" t="s">
        <v>355</v>
      </c>
      <c r="C148">
        <v>0</v>
      </c>
      <c r="D148" s="15">
        <v>109.096</v>
      </c>
      <c r="E148" t="s">
        <v>8</v>
      </c>
      <c r="F148" s="16">
        <v>0.5</v>
      </c>
      <c r="G148" t="s">
        <v>599</v>
      </c>
      <c r="H148" s="23">
        <v>4.6000000000000003E-11</v>
      </c>
      <c r="I148" s="14">
        <v>1.3800000000000001E-10</v>
      </c>
      <c r="J148" s="24">
        <v>1.5180000000000003E-11</v>
      </c>
      <c r="K148" s="60">
        <v>1.5700000000000001E-17</v>
      </c>
      <c r="L148" s="14">
        <v>4.7100000000000004E-17</v>
      </c>
      <c r="M148" s="24">
        <v>4.7100000000000004E-18</v>
      </c>
      <c r="N148" s="14">
        <v>1.3200000000000001E-10</v>
      </c>
      <c r="O148" s="14">
        <v>2.6400000000000002E-10</v>
      </c>
      <c r="P148" s="24">
        <v>6.6000000000000005E-11</v>
      </c>
      <c r="Q148" s="6">
        <v>5.0601697334846998E-3</v>
      </c>
      <c r="R148" s="6">
        <v>3.0036222550304699E-3</v>
      </c>
      <c r="S148" s="17"/>
      <c r="T148" s="17"/>
      <c r="U148" s="20">
        <v>5.0601697334846998E-3</v>
      </c>
      <c r="V148" s="17">
        <f>SQRT(T148^2+R148^2)</f>
        <v>3.0036222550304699E-3</v>
      </c>
      <c r="W148" s="17"/>
      <c r="X148" s="17">
        <v>1.4925531573438349E-2</v>
      </c>
      <c r="Y148" s="17">
        <v>4.4776594720315043E-3</v>
      </c>
      <c r="Z148" s="17"/>
      <c r="AA148" s="17"/>
      <c r="AB148" s="20">
        <v>1.4925531573438349E-2</v>
      </c>
      <c r="AC148" s="17">
        <f>SQRT(Z148^2+X148^2)</f>
        <v>1.4925531573438349E-2</v>
      </c>
      <c r="AD148" s="26">
        <v>24</v>
      </c>
      <c r="AE148" s="26">
        <v>2</v>
      </c>
      <c r="AF148" s="26">
        <v>42</v>
      </c>
      <c r="AG148" t="s">
        <v>252</v>
      </c>
      <c r="AH148" s="38"/>
    </row>
    <row r="149" spans="1:34" x14ac:dyDescent="0.25">
      <c r="A149" s="5" t="s">
        <v>753</v>
      </c>
      <c r="B149" t="s">
        <v>47</v>
      </c>
      <c r="C149">
        <v>0</v>
      </c>
      <c r="D149" s="15">
        <v>52.038600000000002</v>
      </c>
      <c r="E149" t="s">
        <v>8</v>
      </c>
      <c r="F149" s="16">
        <v>0.86847111111111108</v>
      </c>
      <c r="G149" t="s">
        <v>47</v>
      </c>
      <c r="H149" s="23">
        <v>1.25E-14</v>
      </c>
      <c r="I149" s="14">
        <v>3.7500000000000004E-14</v>
      </c>
      <c r="J149" s="24">
        <v>4.1250000000000006E-15</v>
      </c>
      <c r="K149" s="60"/>
      <c r="L149" s="14"/>
      <c r="M149" s="24"/>
      <c r="N149" s="14"/>
      <c r="O149" s="14"/>
      <c r="P149" s="24"/>
      <c r="Q149" s="6">
        <v>0.34895484901920404</v>
      </c>
      <c r="R149" s="6">
        <v>0.12099454511679325</v>
      </c>
      <c r="S149" s="17"/>
      <c r="T149" s="17"/>
      <c r="U149" s="20">
        <v>0.34895484901920404</v>
      </c>
      <c r="V149" s="17">
        <f>SQRT(T149^2+R149^2)</f>
        <v>0.12099454511679325</v>
      </c>
      <c r="W149" s="17"/>
      <c r="X149" s="17">
        <v>0.61427456655785606</v>
      </c>
      <c r="Y149" s="17">
        <v>0.18428236996735681</v>
      </c>
      <c r="Z149" s="17"/>
      <c r="AA149" s="17"/>
      <c r="AB149" s="20">
        <v>0.61427456655785606</v>
      </c>
      <c r="AC149" s="17">
        <f>SQRT(Z149^2+X149^2)</f>
        <v>0.61427456655785606</v>
      </c>
      <c r="AD149" s="26">
        <v>24</v>
      </c>
      <c r="AE149" s="26"/>
      <c r="AF149" s="26"/>
      <c r="AG149" t="s">
        <v>46</v>
      </c>
      <c r="AH149" s="38"/>
    </row>
    <row r="150" spans="1:34" x14ac:dyDescent="0.25">
      <c r="A150" s="5" t="s">
        <v>754</v>
      </c>
      <c r="B150" t="s">
        <v>387</v>
      </c>
      <c r="C150">
        <v>0.75</v>
      </c>
      <c r="D150" s="15">
        <v>114.075</v>
      </c>
      <c r="E150" t="s">
        <v>8</v>
      </c>
      <c r="F150" s="16">
        <v>0.11475012500000001</v>
      </c>
      <c r="G150" t="s">
        <v>600</v>
      </c>
      <c r="H150" s="23">
        <v>7.2999999999999995E-15</v>
      </c>
      <c r="I150" s="14">
        <v>2.19E-14</v>
      </c>
      <c r="J150" s="24">
        <v>2.4089999999999999E-15</v>
      </c>
      <c r="K150" s="60"/>
      <c r="L150" s="14"/>
      <c r="M150" s="24"/>
      <c r="N150" s="14"/>
      <c r="O150" s="14"/>
      <c r="P150" s="24"/>
      <c r="Q150" s="6">
        <v>1.0349120390166035E-2</v>
      </c>
      <c r="R150" s="6">
        <v>3.7154696078468539E-3</v>
      </c>
      <c r="S150" s="17"/>
      <c r="T150" s="17"/>
      <c r="U150" s="20">
        <v>1.0349120390166035E-2</v>
      </c>
      <c r="V150" s="17">
        <f>SQRT(T150^2+R150^2)</f>
        <v>3.7154696078468539E-3</v>
      </c>
      <c r="W150" s="17"/>
      <c r="X150" s="17">
        <v>3.7084515063300412E-2</v>
      </c>
      <c r="Y150" s="17">
        <v>1.1125354518990124E-2</v>
      </c>
      <c r="Z150" s="17"/>
      <c r="AA150" s="17"/>
      <c r="AB150" s="20">
        <v>3.7084515063300412E-2</v>
      </c>
      <c r="AC150" s="17">
        <f>SQRT(Z150^2+X150^2)</f>
        <v>3.7084515063300412E-2</v>
      </c>
      <c r="AD150" s="26">
        <v>51</v>
      </c>
      <c r="AE150" s="26"/>
      <c r="AF150" s="26"/>
      <c r="AG150" t="s">
        <v>829</v>
      </c>
      <c r="AH150" s="38"/>
    </row>
    <row r="151" spans="1:34" x14ac:dyDescent="0.25">
      <c r="A151" s="1" t="s">
        <v>755</v>
      </c>
      <c r="B151" t="s">
        <v>389</v>
      </c>
      <c r="C151">
        <v>0</v>
      </c>
      <c r="D151" s="15">
        <v>114.075</v>
      </c>
      <c r="E151" t="s">
        <v>8</v>
      </c>
      <c r="F151" s="16">
        <v>0.54099949999999997</v>
      </c>
      <c r="G151" t="s">
        <v>600</v>
      </c>
      <c r="H151" s="23">
        <f>AVERAGE(0.000000000000014, 0.0000000000000491, 0.0000000000000049)</f>
        <v>2.2666666666666667E-14</v>
      </c>
      <c r="I151" s="14">
        <v>1.3100000000000001E-14</v>
      </c>
      <c r="J151" s="24">
        <v>1.3100000000000001E-14</v>
      </c>
      <c r="K151" s="60"/>
      <c r="L151" s="14"/>
      <c r="M151" s="24"/>
      <c r="N151" s="14"/>
      <c r="O151" s="14"/>
      <c r="P151" s="24"/>
      <c r="Q151" s="6">
        <v>4.879183318118066E-2</v>
      </c>
      <c r="R151" s="6">
        <v>1.7516906409560284E-2</v>
      </c>
      <c r="S151" s="17"/>
      <c r="T151" s="17"/>
      <c r="U151" s="20">
        <v>4.879183318118066E-2</v>
      </c>
      <c r="V151" s="17">
        <f>SQRT(T151^2+R151^2)</f>
        <v>1.7516906409560284E-2</v>
      </c>
      <c r="W151" s="17"/>
      <c r="X151" s="17">
        <v>0.17483818956178035</v>
      </c>
      <c r="Y151" s="17">
        <v>5.2451456868534106E-2</v>
      </c>
      <c r="Z151" s="17"/>
      <c r="AA151" s="17"/>
      <c r="AB151" s="20">
        <v>0.17483818956178035</v>
      </c>
      <c r="AC151" s="17">
        <f>SQRT(Z151^2+X151^2)</f>
        <v>0.17483818956178035</v>
      </c>
      <c r="AD151" s="26" t="s">
        <v>908</v>
      </c>
      <c r="AE151" s="26"/>
      <c r="AF151" s="26"/>
      <c r="AG151" t="s">
        <v>388</v>
      </c>
      <c r="AH151" s="37"/>
    </row>
    <row r="152" spans="1:34" x14ac:dyDescent="0.25">
      <c r="A152" s="1" t="s">
        <v>756</v>
      </c>
      <c r="B152" t="s">
        <v>357</v>
      </c>
      <c r="C152">
        <v>0</v>
      </c>
      <c r="D152" s="15">
        <v>109.096</v>
      </c>
      <c r="E152" t="s">
        <v>8</v>
      </c>
      <c r="F152" s="16">
        <v>0.5</v>
      </c>
      <c r="G152" t="s">
        <v>599</v>
      </c>
      <c r="H152" s="23">
        <v>5.1500000000000003E-13</v>
      </c>
      <c r="I152" s="14">
        <v>1.545E-12</v>
      </c>
      <c r="J152" s="24">
        <v>1.6995000000000002E-13</v>
      </c>
      <c r="K152" s="60"/>
      <c r="L152" s="14"/>
      <c r="M152" s="24"/>
      <c r="N152" s="14"/>
      <c r="O152" s="14"/>
      <c r="P152" s="24"/>
      <c r="Q152" s="6">
        <v>5.0601697334846998E-3</v>
      </c>
      <c r="R152" s="6">
        <v>3.0036222550304699E-3</v>
      </c>
      <c r="S152" s="17"/>
      <c r="T152" s="17"/>
      <c r="U152" s="20">
        <v>5.0601697334846998E-3</v>
      </c>
      <c r="V152" s="17">
        <f>SQRT(T152^2+R152^2)</f>
        <v>3.0036222550304699E-3</v>
      </c>
      <c r="W152" s="17"/>
      <c r="X152" s="17">
        <v>1.4925531573438349E-2</v>
      </c>
      <c r="Y152" s="17">
        <v>4.4776594720315043E-3</v>
      </c>
      <c r="Z152" s="17"/>
      <c r="AA152" s="17"/>
      <c r="AB152" s="20">
        <v>1.4925531573438349E-2</v>
      </c>
      <c r="AC152" s="17">
        <f>SQRT(Z152^2+X152^2)</f>
        <v>1.4925531573438349E-2</v>
      </c>
      <c r="AD152" s="26">
        <v>1</v>
      </c>
      <c r="AE152" s="26"/>
      <c r="AF152" s="26"/>
      <c r="AG152" t="s">
        <v>356</v>
      </c>
      <c r="AH152" s="38"/>
    </row>
    <row r="153" spans="1:34" x14ac:dyDescent="0.25">
      <c r="A153" s="1" t="s">
        <v>35</v>
      </c>
      <c r="B153" t="s">
        <v>36</v>
      </c>
      <c r="C153">
        <v>1</v>
      </c>
      <c r="D153" s="15">
        <v>44.033499999999997</v>
      </c>
      <c r="E153" t="s">
        <v>8</v>
      </c>
      <c r="F153" s="16">
        <v>1</v>
      </c>
      <c r="G153" t="s">
        <v>601</v>
      </c>
      <c r="H153" s="23">
        <v>2.7000000000000001E-15</v>
      </c>
      <c r="I153" s="14">
        <v>8.0999999999999999E-15</v>
      </c>
      <c r="J153" s="24">
        <v>8.9100000000000008E-16</v>
      </c>
      <c r="K153" s="60"/>
      <c r="L153" s="14"/>
      <c r="M153" s="24"/>
      <c r="N153" s="14"/>
      <c r="O153" s="14"/>
      <c r="P153" s="24"/>
      <c r="Q153" s="6">
        <v>7.2350983853564896</v>
      </c>
      <c r="R153" s="6">
        <v>1.9906272147678701</v>
      </c>
      <c r="S153" s="12">
        <v>12.175548574623146</v>
      </c>
      <c r="T153" s="17">
        <v>3.6526645723869438</v>
      </c>
      <c r="U153" s="20">
        <v>9.7053234799898185</v>
      </c>
      <c r="V153" s="17">
        <f>SQRT(T153^2+R153^2)</f>
        <v>4.1598744195642716</v>
      </c>
      <c r="W153" s="17"/>
      <c r="X153" s="17">
        <v>26.887622246898299</v>
      </c>
      <c r="Y153" s="17">
        <v>8.0662866740694898</v>
      </c>
      <c r="Z153" s="17">
        <v>5.9356638040021421</v>
      </c>
      <c r="AA153" s="17">
        <v>1.7806991412006425</v>
      </c>
      <c r="AB153" s="20">
        <v>16.411643025450221</v>
      </c>
      <c r="AC153" s="17">
        <f>SQRT(Z153^2+X153^2)</f>
        <v>27.53500199538837</v>
      </c>
      <c r="AD153" s="26">
        <v>33</v>
      </c>
      <c r="AE153" s="26"/>
      <c r="AF153" s="26"/>
      <c r="AH153" s="38"/>
    </row>
    <row r="154" spans="1:34" x14ac:dyDescent="0.25">
      <c r="A154" s="5" t="s">
        <v>79</v>
      </c>
      <c r="B154" t="s">
        <v>80</v>
      </c>
      <c r="C154">
        <v>0</v>
      </c>
      <c r="D154" s="15">
        <v>61.023699999999998</v>
      </c>
      <c r="E154" t="s">
        <v>8</v>
      </c>
      <c r="F154" s="16">
        <v>1</v>
      </c>
      <c r="G154" t="s">
        <v>80</v>
      </c>
      <c r="H154" s="23">
        <v>1.0000000000000001E-18</v>
      </c>
      <c r="I154" s="14">
        <v>3.0000000000000002E-18</v>
      </c>
      <c r="J154" s="24">
        <v>3.3000000000000003E-19</v>
      </c>
      <c r="K154" s="60"/>
      <c r="L154" s="14"/>
      <c r="M154" s="24"/>
      <c r="N154" s="14"/>
      <c r="O154" s="14"/>
      <c r="P154" s="24"/>
      <c r="Q154" s="6">
        <v>0.39875674759678298</v>
      </c>
      <c r="R154" s="6">
        <v>0.162181253542382</v>
      </c>
      <c r="S154" s="17"/>
      <c r="T154" s="17"/>
      <c r="U154" s="20">
        <v>0.39875674759678298</v>
      </c>
      <c r="V154" s="17">
        <f>SQRT(T154^2+R154^2)</f>
        <v>0.162181253542382</v>
      </c>
      <c r="W154" s="17"/>
      <c r="X154" s="17">
        <v>0.28370975696117301</v>
      </c>
      <c r="Y154" s="17">
        <v>8.51129270883519E-2</v>
      </c>
      <c r="Z154" s="17"/>
      <c r="AA154" s="17"/>
      <c r="AB154" s="20">
        <v>0.28370975696117301</v>
      </c>
      <c r="AC154" s="17">
        <f>SQRT(Z154^2+X154^2)</f>
        <v>0.28370975696117301</v>
      </c>
      <c r="AD154" s="26">
        <v>54</v>
      </c>
      <c r="AE154" s="26"/>
      <c r="AF154" s="26"/>
      <c r="AG154" t="s">
        <v>830</v>
      </c>
      <c r="AH154" s="38"/>
    </row>
    <row r="155" spans="1:34" x14ac:dyDescent="0.25">
      <c r="A155" s="1" t="s">
        <v>522</v>
      </c>
      <c r="B155" t="s">
        <v>523</v>
      </c>
      <c r="C155">
        <v>0</v>
      </c>
      <c r="D155" s="15">
        <v>154.143</v>
      </c>
      <c r="E155" t="s">
        <v>8</v>
      </c>
      <c r="F155" s="16">
        <v>1</v>
      </c>
      <c r="G155" t="s">
        <v>602</v>
      </c>
      <c r="H155" s="23">
        <v>1.6900000000000001E-16</v>
      </c>
      <c r="I155" s="14">
        <v>5.0700000000000005E-16</v>
      </c>
      <c r="J155" s="24">
        <v>5.5770000000000004E-17</v>
      </c>
      <c r="K155" s="60"/>
      <c r="L155" s="14"/>
      <c r="M155" s="24"/>
      <c r="N155" s="14"/>
      <c r="O155" s="14"/>
      <c r="P155" s="24"/>
      <c r="Q155" s="6">
        <v>8.3896345394050501E-3</v>
      </c>
      <c r="R155" s="6">
        <v>2.8161878537611199E-3</v>
      </c>
      <c r="S155" s="17"/>
      <c r="T155" s="17"/>
      <c r="U155" s="20">
        <v>8.3896345394050501E-3</v>
      </c>
      <c r="V155" s="17">
        <f>SQRT(T155^2+R155^2)</f>
        <v>2.8161878537611199E-3</v>
      </c>
      <c r="W155" s="17"/>
      <c r="X155" s="17">
        <v>3.2447844889185902E-2</v>
      </c>
      <c r="Y155" s="17">
        <v>9.7343534667557706E-3</v>
      </c>
      <c r="Z155" s="17"/>
      <c r="AA155" s="17"/>
      <c r="AB155" s="20">
        <v>3.2447844889185902E-2</v>
      </c>
      <c r="AC155" s="17">
        <f>SQRT(Z155^2+X155^2)</f>
        <v>3.2447844889185902E-2</v>
      </c>
      <c r="AD155" s="26">
        <v>55</v>
      </c>
      <c r="AE155" s="26"/>
      <c r="AF155" s="26"/>
      <c r="AH155" s="38"/>
    </row>
    <row r="156" spans="1:34" x14ac:dyDescent="0.25">
      <c r="A156" s="1" t="s">
        <v>758</v>
      </c>
      <c r="B156" t="s">
        <v>390</v>
      </c>
      <c r="C156">
        <v>0.75</v>
      </c>
      <c r="D156" s="15">
        <v>114.075</v>
      </c>
      <c r="E156" t="s">
        <v>8</v>
      </c>
      <c r="F156" s="16">
        <v>0.11475012500000001</v>
      </c>
      <c r="G156" t="s">
        <v>600</v>
      </c>
      <c r="H156" s="23">
        <v>7.2999999999999995E-15</v>
      </c>
      <c r="I156" s="14">
        <v>2.19E-14</v>
      </c>
      <c r="J156" s="24">
        <v>2.4089999999999999E-15</v>
      </c>
      <c r="K156" s="60"/>
      <c r="L156" s="14"/>
      <c r="M156" s="24"/>
      <c r="N156" s="14"/>
      <c r="O156" s="14"/>
      <c r="P156" s="24"/>
      <c r="Q156" s="6">
        <v>1.0349120390166035E-2</v>
      </c>
      <c r="R156" s="6">
        <v>3.7154696078468539E-3</v>
      </c>
      <c r="S156" s="17"/>
      <c r="T156" s="17"/>
      <c r="U156" s="20">
        <v>1.0349120390166035E-2</v>
      </c>
      <c r="V156" s="17">
        <f>SQRT(T156^2+R156^2)</f>
        <v>3.7154696078468539E-3</v>
      </c>
      <c r="W156" s="17"/>
      <c r="X156" s="17">
        <v>3.7084515063300412E-2</v>
      </c>
      <c r="Y156" s="17">
        <v>1.1125354518990124E-2</v>
      </c>
      <c r="Z156" s="17"/>
      <c r="AA156" s="17"/>
      <c r="AB156" s="20">
        <v>3.7084515063300412E-2</v>
      </c>
      <c r="AC156" s="17">
        <f>SQRT(Z156^2+X156^2)</f>
        <v>3.7084515063300412E-2</v>
      </c>
      <c r="AD156" s="26">
        <v>51</v>
      </c>
      <c r="AE156" s="26"/>
      <c r="AF156" s="26"/>
      <c r="AG156" t="s">
        <v>829</v>
      </c>
      <c r="AH156" s="37"/>
    </row>
    <row r="157" spans="1:34" x14ac:dyDescent="0.25">
      <c r="A157" s="1" t="s">
        <v>757</v>
      </c>
      <c r="B157" t="s">
        <v>391</v>
      </c>
      <c r="C157">
        <v>0.75</v>
      </c>
      <c r="D157" s="15">
        <v>114.075</v>
      </c>
      <c r="E157" t="s">
        <v>8</v>
      </c>
      <c r="F157" s="16">
        <v>0.11475012500000001</v>
      </c>
      <c r="G157" t="s">
        <v>600</v>
      </c>
      <c r="H157" s="23">
        <v>7.2999999999999995E-15</v>
      </c>
      <c r="I157" s="14">
        <v>2.19E-14</v>
      </c>
      <c r="J157" s="24">
        <v>2.4089999999999999E-15</v>
      </c>
      <c r="K157" s="60"/>
      <c r="L157" s="14"/>
      <c r="M157" s="24"/>
      <c r="N157" s="14"/>
      <c r="O157" s="14"/>
      <c r="P157" s="24"/>
      <c r="Q157" s="6">
        <v>1.0349120390166035E-2</v>
      </c>
      <c r="R157" s="6">
        <v>3.7154696078468539E-3</v>
      </c>
      <c r="S157" s="17"/>
      <c r="T157" s="17"/>
      <c r="U157" s="20">
        <v>1.0349120390166035E-2</v>
      </c>
      <c r="V157" s="17">
        <f>SQRT(T157^2+R157^2)</f>
        <v>3.7154696078468539E-3</v>
      </c>
      <c r="W157" s="17"/>
      <c r="X157" s="17">
        <v>3.7084515063300412E-2</v>
      </c>
      <c r="Y157" s="17">
        <v>1.1125354518990124E-2</v>
      </c>
      <c r="Z157" s="17"/>
      <c r="AA157" s="17"/>
      <c r="AB157" s="20">
        <v>3.7084515063300412E-2</v>
      </c>
      <c r="AC157" s="17">
        <f>SQRT(Z157^2+X157^2)</f>
        <v>3.7084515063300412E-2</v>
      </c>
      <c r="AD157" s="26">
        <v>51</v>
      </c>
      <c r="AE157" s="26"/>
      <c r="AF157" s="26"/>
      <c r="AG157" t="s">
        <v>829</v>
      </c>
      <c r="AH157" s="38"/>
    </row>
    <row r="158" spans="1:34" x14ac:dyDescent="0.25">
      <c r="A158" s="5" t="s">
        <v>759</v>
      </c>
      <c r="B158" t="s">
        <v>392</v>
      </c>
      <c r="C158">
        <v>0.75</v>
      </c>
      <c r="D158" s="15">
        <v>114.075</v>
      </c>
      <c r="E158" t="s">
        <v>8</v>
      </c>
      <c r="F158" s="16">
        <v>0.11475012500000001</v>
      </c>
      <c r="G158" t="s">
        <v>600</v>
      </c>
      <c r="H158" s="23">
        <v>7.2999999999999995E-15</v>
      </c>
      <c r="I158" s="14">
        <v>2.19E-14</v>
      </c>
      <c r="J158" s="24">
        <v>2.4089999999999999E-15</v>
      </c>
      <c r="K158" s="60"/>
      <c r="L158" s="14"/>
      <c r="M158" s="24"/>
      <c r="N158" s="14"/>
      <c r="O158" s="14"/>
      <c r="P158" s="24"/>
      <c r="Q158" s="6">
        <v>1.0349120390166035E-2</v>
      </c>
      <c r="R158" s="6">
        <v>3.7154696078468539E-3</v>
      </c>
      <c r="S158" s="17"/>
      <c r="T158" s="17"/>
      <c r="U158" s="20">
        <v>1.0349120390166035E-2</v>
      </c>
      <c r="V158" s="17">
        <f>SQRT(T158^2+R158^2)</f>
        <v>3.7154696078468539E-3</v>
      </c>
      <c r="W158" s="17"/>
      <c r="X158" s="17">
        <v>3.7084515063300412E-2</v>
      </c>
      <c r="Y158" s="17">
        <v>1.1125354518990124E-2</v>
      </c>
      <c r="Z158" s="17"/>
      <c r="AA158" s="17"/>
      <c r="AB158" s="20">
        <v>3.7084515063300412E-2</v>
      </c>
      <c r="AC158" s="17">
        <f>SQRT(Z158^2+X158^2)</f>
        <v>3.7084515063300412E-2</v>
      </c>
      <c r="AD158" s="26">
        <v>51</v>
      </c>
      <c r="AE158" s="26"/>
      <c r="AF158" s="26"/>
      <c r="AG158" t="s">
        <v>829</v>
      </c>
      <c r="AH158" s="38"/>
    </row>
    <row r="159" spans="1:34" x14ac:dyDescent="0.25">
      <c r="A159" s="1" t="s">
        <v>112</v>
      </c>
      <c r="B159" t="s">
        <v>113</v>
      </c>
      <c r="C159">
        <v>0</v>
      </c>
      <c r="D159" s="15">
        <v>69.065100000000001</v>
      </c>
      <c r="E159" t="s">
        <v>8</v>
      </c>
      <c r="F159" s="16">
        <v>0.38905057142857141</v>
      </c>
      <c r="G159" t="s">
        <v>116</v>
      </c>
      <c r="H159" s="23">
        <v>4.6000000000000003E-11</v>
      </c>
      <c r="I159" s="14">
        <v>1.3800000000000001E-10</v>
      </c>
      <c r="J159" s="24">
        <v>1.5180000000000003E-11</v>
      </c>
      <c r="K159" s="60">
        <v>1.5700000000000001E-17</v>
      </c>
      <c r="L159" s="14">
        <v>4.7100000000000004E-17</v>
      </c>
      <c r="M159" s="24">
        <v>4.7100000000000004E-18</v>
      </c>
      <c r="N159" s="14">
        <v>1.3200000000000001E-10</v>
      </c>
      <c r="O159" s="14">
        <v>2.6400000000000002E-10</v>
      </c>
      <c r="P159" s="24">
        <v>6.6000000000000005E-11</v>
      </c>
      <c r="Q159" s="6">
        <v>2.1185440353424918E-2</v>
      </c>
      <c r="R159" s="6">
        <v>1.4973895956487288E-2</v>
      </c>
      <c r="S159" s="17"/>
      <c r="T159" s="17"/>
      <c r="U159" s="20">
        <v>2.1185440353424918E-2</v>
      </c>
      <c r="V159" s="17">
        <f>SQRT(T159^2+R159^2)</f>
        <v>1.4973895956487288E-2</v>
      </c>
      <c r="W159" s="17"/>
      <c r="X159" s="17">
        <v>5.4303618809834212E-2</v>
      </c>
      <c r="Y159" s="17">
        <v>1.6291085642950263E-2</v>
      </c>
      <c r="Z159" s="17"/>
      <c r="AA159" s="17"/>
      <c r="AB159" s="20">
        <v>5.4303618809834212E-2</v>
      </c>
      <c r="AC159" s="17">
        <f>SQRT(Z159^2+X159^2)</f>
        <v>5.4303618809834212E-2</v>
      </c>
      <c r="AD159" s="26">
        <v>24</v>
      </c>
      <c r="AE159" s="26">
        <v>2</v>
      </c>
      <c r="AF159" s="26">
        <v>42</v>
      </c>
      <c r="AG159" t="s">
        <v>252</v>
      </c>
      <c r="AH159" s="38"/>
    </row>
    <row r="160" spans="1:34" x14ac:dyDescent="0.25">
      <c r="A160" s="5" t="s">
        <v>315</v>
      </c>
      <c r="B160" t="s">
        <v>316</v>
      </c>
      <c r="C160">
        <v>0.25</v>
      </c>
      <c r="D160" s="15">
        <v>100.023</v>
      </c>
      <c r="E160" t="s">
        <v>8</v>
      </c>
      <c r="F160" s="16">
        <v>1</v>
      </c>
      <c r="G160" t="s">
        <v>603</v>
      </c>
      <c r="H160" s="23">
        <v>3.3E-17</v>
      </c>
      <c r="I160" s="14">
        <v>9.9000000000000006E-17</v>
      </c>
      <c r="J160" s="24">
        <v>1.089E-17</v>
      </c>
      <c r="K160" s="60"/>
      <c r="L160" s="14"/>
      <c r="M160" s="24"/>
      <c r="N160" s="14"/>
      <c r="O160" s="14"/>
      <c r="P160" s="24"/>
      <c r="Q160" s="6">
        <v>0.333231406959623</v>
      </c>
      <c r="R160" s="6">
        <v>0.20863823081657601</v>
      </c>
      <c r="S160" s="17"/>
      <c r="T160" s="17"/>
      <c r="U160" s="20">
        <v>0.333231406959623</v>
      </c>
      <c r="V160" s="17">
        <f>SQRT(T160^2+R160^2)</f>
        <v>0.20863823081657601</v>
      </c>
      <c r="W160" s="17"/>
      <c r="X160" s="17">
        <v>0.35477420403504201</v>
      </c>
      <c r="Y160" s="17">
        <v>0.10643226121051259</v>
      </c>
      <c r="Z160" s="17"/>
      <c r="AA160" s="17"/>
      <c r="AB160" s="20">
        <v>0.35477420403504201</v>
      </c>
      <c r="AC160" s="17">
        <f>SQRT(Z160^2+X160^2)</f>
        <v>0.35477420403504201</v>
      </c>
      <c r="AD160" s="26">
        <v>3</v>
      </c>
      <c r="AE160" s="26"/>
      <c r="AF160" s="26"/>
      <c r="AH160" s="37"/>
    </row>
    <row r="161" spans="1:34" x14ac:dyDescent="0.25">
      <c r="A161" s="1" t="s">
        <v>369</v>
      </c>
      <c r="B161" t="s">
        <v>370</v>
      </c>
      <c r="C161">
        <v>0</v>
      </c>
      <c r="D161" s="15">
        <v>111.039</v>
      </c>
      <c r="E161" t="s">
        <v>8</v>
      </c>
      <c r="F161" s="16">
        <v>0.5</v>
      </c>
      <c r="G161" t="s">
        <v>604</v>
      </c>
      <c r="H161" s="23">
        <v>2.0000000000000001E-13</v>
      </c>
      <c r="I161" s="14">
        <v>6.0000000000000007E-13</v>
      </c>
      <c r="J161" s="24">
        <v>6.6000000000000009E-14</v>
      </c>
      <c r="K161" s="60"/>
      <c r="L161" s="14"/>
      <c r="M161" s="24"/>
      <c r="N161" s="14"/>
      <c r="O161" s="14"/>
      <c r="P161" s="24"/>
      <c r="Q161" s="6">
        <v>8.1076991146274997E-3</v>
      </c>
      <c r="R161" s="6">
        <v>3.36737661131637E-3</v>
      </c>
      <c r="S161" s="17"/>
      <c r="T161" s="17"/>
      <c r="U161" s="20">
        <v>8.1076991146274997E-3</v>
      </c>
      <c r="V161" s="17">
        <f>SQRT(T161^2+R161^2)</f>
        <v>3.36737661131637E-3</v>
      </c>
      <c r="W161" s="17"/>
      <c r="X161" s="17">
        <v>2.86381521302396E-2</v>
      </c>
      <c r="Y161" s="17">
        <v>8.5914456390718801E-3</v>
      </c>
      <c r="Z161" s="17"/>
      <c r="AA161" s="17"/>
      <c r="AB161" s="20">
        <v>2.86381521302396E-2</v>
      </c>
      <c r="AC161" s="17">
        <f>SQRT(Z161^2+X161^2)</f>
        <v>2.86381521302396E-2</v>
      </c>
      <c r="AD161" s="26">
        <v>50</v>
      </c>
      <c r="AE161" s="26"/>
      <c r="AF161" s="26"/>
      <c r="AG161" t="s">
        <v>831</v>
      </c>
      <c r="AH161" s="38"/>
    </row>
    <row r="162" spans="1:34" x14ac:dyDescent="0.25">
      <c r="A162" s="74" t="s">
        <v>454</v>
      </c>
      <c r="B162" t="s">
        <v>455</v>
      </c>
      <c r="C162">
        <v>0</v>
      </c>
      <c r="D162" s="15">
        <v>128.05500000000001</v>
      </c>
      <c r="E162" t="s">
        <v>8</v>
      </c>
      <c r="F162" s="16">
        <v>0.5</v>
      </c>
      <c r="G162" t="s">
        <v>605</v>
      </c>
      <c r="H162" s="23">
        <v>5.7799999999999997E-11</v>
      </c>
      <c r="I162" s="14">
        <v>1.7339999999999999E-10</v>
      </c>
      <c r="J162" s="24">
        <v>1.9074000000000001E-11</v>
      </c>
      <c r="K162" s="60">
        <v>4.2000000000000002E-16</v>
      </c>
      <c r="L162" s="14">
        <v>1.26E-15</v>
      </c>
      <c r="M162" s="24">
        <v>1.26E-16</v>
      </c>
      <c r="N162" s="14">
        <v>1.3200000000000001E-10</v>
      </c>
      <c r="O162" s="14">
        <v>2.6400000000000002E-10</v>
      </c>
      <c r="P162" s="24">
        <v>6.6000000000000005E-11</v>
      </c>
      <c r="Q162" s="6">
        <v>0.21920059652915949</v>
      </c>
      <c r="R162" s="6">
        <v>8.4961988375643505E-2</v>
      </c>
      <c r="S162" s="17"/>
      <c r="T162" s="17"/>
      <c r="U162" s="20">
        <v>0.21920059652915949</v>
      </c>
      <c r="V162" s="17">
        <f>SQRT(T162^2+R162^2)</f>
        <v>8.4961988375643505E-2</v>
      </c>
      <c r="W162" s="17"/>
      <c r="X162" s="17">
        <v>0.50271987561336995</v>
      </c>
      <c r="Y162" s="17">
        <v>0.15081596268401098</v>
      </c>
      <c r="Z162" s="17"/>
      <c r="AA162" s="17"/>
      <c r="AB162" s="20">
        <v>0.50271987561336995</v>
      </c>
      <c r="AC162" s="17">
        <f>SQRT(Z162^2+X162^2)</f>
        <v>0.50271987561336995</v>
      </c>
      <c r="AD162" s="26">
        <v>39</v>
      </c>
      <c r="AE162" s="26">
        <v>40</v>
      </c>
      <c r="AF162" s="26">
        <v>41</v>
      </c>
      <c r="AG162" t="s">
        <v>453</v>
      </c>
      <c r="AH162" s="38"/>
    </row>
    <row r="163" spans="1:34" x14ac:dyDescent="0.25">
      <c r="A163" s="5" t="s">
        <v>760</v>
      </c>
      <c r="B163" t="s">
        <v>462</v>
      </c>
      <c r="C163">
        <v>0</v>
      </c>
      <c r="D163" s="15">
        <v>130.08600000000001</v>
      </c>
      <c r="E163" t="s">
        <v>8</v>
      </c>
      <c r="F163" s="16">
        <v>1</v>
      </c>
      <c r="G163" t="s">
        <v>606</v>
      </c>
      <c r="H163" s="23">
        <v>1.11E-14</v>
      </c>
      <c r="I163" s="14">
        <v>2.16E-15</v>
      </c>
      <c r="J163" s="24">
        <v>2.16E-15</v>
      </c>
      <c r="K163" s="60"/>
      <c r="L163" s="14"/>
      <c r="M163" s="24"/>
      <c r="N163" s="14"/>
      <c r="O163" s="14"/>
      <c r="P163" s="24"/>
      <c r="Q163" s="6">
        <v>8.6223934616537004E-2</v>
      </c>
      <c r="R163" s="6">
        <v>5.5412242290653203E-2</v>
      </c>
      <c r="S163" s="17"/>
      <c r="T163" s="17"/>
      <c r="U163" s="20">
        <v>8.6223934616537004E-2</v>
      </c>
      <c r="V163" s="17">
        <f>SQRT(T163^2+R163^2)</f>
        <v>5.5412242290653203E-2</v>
      </c>
      <c r="W163" s="17"/>
      <c r="X163" s="17">
        <v>4.4453397172377E-2</v>
      </c>
      <c r="Y163" s="17">
        <v>1.33360191517131E-2</v>
      </c>
      <c r="Z163" s="17"/>
      <c r="AA163" s="17"/>
      <c r="AB163" s="20">
        <v>4.4453397172377E-2</v>
      </c>
      <c r="AC163" s="17">
        <f>SQRT(Z163^2+X163^2)</f>
        <v>4.4453397172377E-2</v>
      </c>
      <c r="AD163" s="26">
        <v>24</v>
      </c>
      <c r="AE163" s="26"/>
      <c r="AF163" s="26"/>
      <c r="AG163" t="s">
        <v>832</v>
      </c>
      <c r="AH163" s="38"/>
    </row>
    <row r="164" spans="1:34" x14ac:dyDescent="0.25">
      <c r="A164" s="5" t="s">
        <v>261</v>
      </c>
      <c r="B164" t="s">
        <v>262</v>
      </c>
      <c r="C164">
        <v>0</v>
      </c>
      <c r="D164" s="15">
        <v>93.998400000000004</v>
      </c>
      <c r="E164" t="s">
        <v>8</v>
      </c>
      <c r="F164" s="16">
        <v>1</v>
      </c>
      <c r="G164" t="s">
        <v>607</v>
      </c>
      <c r="H164" s="23">
        <v>7.0000000000000005E-13</v>
      </c>
      <c r="I164" s="14">
        <v>2.1000000000000003E-12</v>
      </c>
      <c r="J164" s="24">
        <v>2.3100000000000003E-13</v>
      </c>
      <c r="K164" s="60"/>
      <c r="L164" s="14"/>
      <c r="M164" s="24"/>
      <c r="N164" s="14"/>
      <c r="O164" s="14"/>
      <c r="P164" s="24"/>
      <c r="Q164" s="6">
        <v>8.9004254668120994E-3</v>
      </c>
      <c r="R164" s="6">
        <v>4.1666889907749898E-3</v>
      </c>
      <c r="S164" s="17"/>
      <c r="T164" s="17"/>
      <c r="U164" s="20">
        <v>8.9004254668120994E-3</v>
      </c>
      <c r="V164" s="17">
        <f>SQRT(T164^2+R164^2)</f>
        <v>4.1666889907749898E-3</v>
      </c>
      <c r="W164" s="17"/>
      <c r="X164" s="17">
        <v>1.9052692754926E-2</v>
      </c>
      <c r="Y164" s="17">
        <v>5.7158078264778001E-3</v>
      </c>
      <c r="Z164" s="17"/>
      <c r="AA164" s="17"/>
      <c r="AB164" s="20">
        <v>1.9052692754926E-2</v>
      </c>
      <c r="AC164" s="17">
        <f>SQRT(Z164^2+X164^2)</f>
        <v>1.9052692754926E-2</v>
      </c>
      <c r="AD164" s="26">
        <v>56</v>
      </c>
      <c r="AE164" s="26"/>
      <c r="AF164" s="26"/>
      <c r="AH164" s="38"/>
    </row>
    <row r="165" spans="1:34" x14ac:dyDescent="0.25">
      <c r="A165" s="5" t="s">
        <v>147</v>
      </c>
      <c r="B165" t="s">
        <v>148</v>
      </c>
      <c r="C165">
        <v>0</v>
      </c>
      <c r="D165" s="15">
        <v>73.023700000000005</v>
      </c>
      <c r="E165" t="s">
        <v>8</v>
      </c>
      <c r="F165" s="16">
        <v>1</v>
      </c>
      <c r="G165" t="s">
        <v>609</v>
      </c>
      <c r="H165" s="23">
        <v>2.1000000000000001E-16</v>
      </c>
      <c r="I165" s="14">
        <v>6.2999999999999998E-16</v>
      </c>
      <c r="J165" s="24">
        <v>6.9300000000000012E-17</v>
      </c>
      <c r="K165" s="60"/>
      <c r="L165" s="14"/>
      <c r="M165" s="24"/>
      <c r="N165" s="14"/>
      <c r="O165" s="14"/>
      <c r="P165" s="24"/>
      <c r="Q165" s="6">
        <v>7.5348192670584404E-3</v>
      </c>
      <c r="R165" s="6">
        <v>2.21515694444152E-3</v>
      </c>
      <c r="S165" s="17"/>
      <c r="T165" s="17"/>
      <c r="U165" s="20">
        <v>7.5348192670584404E-3</v>
      </c>
      <c r="V165" s="17">
        <f>SQRT(T165^2+R165^2)</f>
        <v>2.21515694444152E-3</v>
      </c>
      <c r="W165" s="17"/>
      <c r="X165" s="17">
        <v>1.5931496388781399E-2</v>
      </c>
      <c r="Y165" s="17">
        <v>4.7794489166344198E-3</v>
      </c>
      <c r="Z165" s="17"/>
      <c r="AA165" s="17"/>
      <c r="AB165" s="20">
        <v>1.5931496388781399E-2</v>
      </c>
      <c r="AC165" s="17">
        <f>SQRT(Z165^2+X165^2)</f>
        <v>1.5931496388781399E-2</v>
      </c>
      <c r="AD165" s="26">
        <v>33</v>
      </c>
      <c r="AE165" s="26"/>
      <c r="AF165" s="26"/>
      <c r="AG165" t="s">
        <v>833</v>
      </c>
      <c r="AH165" s="37"/>
    </row>
    <row r="166" spans="1:34" x14ac:dyDescent="0.25">
      <c r="A166" s="5" t="s">
        <v>151</v>
      </c>
      <c r="B166" t="s">
        <v>152</v>
      </c>
      <c r="C166">
        <v>0.75</v>
      </c>
      <c r="D166" s="15">
        <v>74.0441</v>
      </c>
      <c r="E166" t="s">
        <v>8</v>
      </c>
      <c r="F166" s="16">
        <v>0.14106655555555556</v>
      </c>
      <c r="G166" t="s">
        <v>591</v>
      </c>
      <c r="H166" s="23">
        <v>1.6900000000000001E-17</v>
      </c>
      <c r="I166" s="14">
        <v>5.0700000000000003E-17</v>
      </c>
      <c r="J166" s="24">
        <v>5.5770000000000004E-18</v>
      </c>
      <c r="K166" s="60"/>
      <c r="L166" s="14"/>
      <c r="M166" s="24"/>
      <c r="N166" s="14"/>
      <c r="O166" s="14"/>
      <c r="P166" s="24"/>
      <c r="Q166" s="6">
        <v>0.41216806464988204</v>
      </c>
      <c r="R166" s="6">
        <v>0.1266575730108821</v>
      </c>
      <c r="S166" s="17"/>
      <c r="T166" s="17"/>
      <c r="U166" s="20">
        <v>0.41216806464988204</v>
      </c>
      <c r="V166" s="17">
        <f>SQRT(T166^2+R166^2)</f>
        <v>0.1266575730108821</v>
      </c>
      <c r="W166" s="17"/>
      <c r="X166" s="17">
        <v>2.1056919513688759</v>
      </c>
      <c r="Y166" s="17">
        <v>0.63170758541066274</v>
      </c>
      <c r="Z166" s="17"/>
      <c r="AA166" s="17"/>
      <c r="AB166" s="20">
        <v>2.1056919513688759</v>
      </c>
      <c r="AC166" s="17">
        <f>SQRT(Z166^2+X166^2)</f>
        <v>2.1056919513688759</v>
      </c>
      <c r="AD166" s="26">
        <v>57</v>
      </c>
      <c r="AE166" s="26"/>
      <c r="AF166" s="26"/>
      <c r="AH166" s="38"/>
    </row>
    <row r="167" spans="1:34" x14ac:dyDescent="0.25">
      <c r="A167" s="1" t="s">
        <v>761</v>
      </c>
      <c r="B167" t="s">
        <v>504</v>
      </c>
      <c r="C167">
        <v>0</v>
      </c>
      <c r="D167" s="15">
        <v>144.101</v>
      </c>
      <c r="E167" t="s">
        <v>8</v>
      </c>
      <c r="F167" s="16">
        <v>1</v>
      </c>
      <c r="G167" t="s">
        <v>610</v>
      </c>
      <c r="H167" s="23">
        <v>4.0999999999999999E-12</v>
      </c>
      <c r="I167" s="14">
        <v>1.2299999999999999E-11</v>
      </c>
      <c r="J167" s="24">
        <v>1.353E-12</v>
      </c>
      <c r="K167" s="60"/>
      <c r="L167" s="14"/>
      <c r="M167" s="24"/>
      <c r="N167" s="14"/>
      <c r="O167" s="14"/>
      <c r="P167" s="24"/>
      <c r="Q167" s="6">
        <v>3.7646866301574801E-2</v>
      </c>
      <c r="R167" s="6">
        <v>3.2443464552270103E-2</v>
      </c>
      <c r="S167" s="17"/>
      <c r="T167" s="17"/>
      <c r="U167" s="20">
        <v>3.7646866301574801E-2</v>
      </c>
      <c r="V167" s="17">
        <f>SQRT(T167^2+R167^2)</f>
        <v>3.2443464552270103E-2</v>
      </c>
      <c r="W167" s="17"/>
      <c r="X167" s="17">
        <v>1.4034603503627299E-2</v>
      </c>
      <c r="Y167" s="17">
        <v>4.2103810510881893E-3</v>
      </c>
      <c r="Z167" s="17"/>
      <c r="AA167" s="17"/>
      <c r="AB167" s="20">
        <v>1.4034603503627299E-2</v>
      </c>
      <c r="AC167" s="17">
        <f>SQRT(Z167^2+X167^2)</f>
        <v>1.4034603503627299E-2</v>
      </c>
      <c r="AD167" s="26">
        <v>58</v>
      </c>
      <c r="AE167" s="26"/>
      <c r="AF167" s="26"/>
      <c r="AG167" t="s">
        <v>503</v>
      </c>
      <c r="AH167" s="38"/>
    </row>
    <row r="168" spans="1:34" x14ac:dyDescent="0.25">
      <c r="A168" s="1" t="s">
        <v>762</v>
      </c>
      <c r="B168" t="s">
        <v>466</v>
      </c>
      <c r="C168">
        <v>0</v>
      </c>
      <c r="D168" s="15">
        <v>132.101</v>
      </c>
      <c r="E168" t="s">
        <v>8</v>
      </c>
      <c r="F168" s="16">
        <v>0.5</v>
      </c>
      <c r="G168" t="s">
        <v>611</v>
      </c>
      <c r="H168" s="23">
        <v>1.51E-12</v>
      </c>
      <c r="I168" s="14">
        <v>4.5300000000000003E-12</v>
      </c>
      <c r="J168" s="24">
        <v>4.9830000000000001E-13</v>
      </c>
      <c r="K168" s="60"/>
      <c r="L168" s="14"/>
      <c r="M168" s="24"/>
      <c r="N168" s="14"/>
      <c r="O168" s="14"/>
      <c r="P168" s="24"/>
      <c r="Q168" s="6">
        <v>5.3200420301764001E-2</v>
      </c>
      <c r="R168" s="6">
        <v>3.90449293349567E-2</v>
      </c>
      <c r="S168" s="17"/>
      <c r="T168" s="17"/>
      <c r="U168" s="20">
        <v>5.3200420301764001E-2</v>
      </c>
      <c r="V168" s="17">
        <f>SQRT(T168^2+R168^2)</f>
        <v>3.90449293349567E-2</v>
      </c>
      <c r="W168" s="17"/>
      <c r="X168" s="17">
        <v>1.7465543775196199E-2</v>
      </c>
      <c r="Y168" s="17">
        <v>5.2396631325588592E-3</v>
      </c>
      <c r="Z168" s="17"/>
      <c r="AA168" s="17"/>
      <c r="AB168" s="20">
        <v>1.7465543775196199E-2</v>
      </c>
      <c r="AC168" s="17">
        <f>SQRT(Z168^2+X168^2)</f>
        <v>1.7465543775196199E-2</v>
      </c>
      <c r="AD168" s="26">
        <v>24</v>
      </c>
      <c r="AE168" s="26"/>
      <c r="AF168" s="26"/>
      <c r="AG168" t="s">
        <v>465</v>
      </c>
      <c r="AH168" s="38"/>
    </row>
    <row r="169" spans="1:34" x14ac:dyDescent="0.25">
      <c r="A169" s="1" t="s">
        <v>253</v>
      </c>
      <c r="B169" t="s">
        <v>254</v>
      </c>
      <c r="C169">
        <v>0</v>
      </c>
      <c r="D169" s="15">
        <v>91.049499999999995</v>
      </c>
      <c r="E169" t="s">
        <v>8</v>
      </c>
      <c r="F169" s="16">
        <v>1</v>
      </c>
      <c r="G169" t="s">
        <v>255</v>
      </c>
      <c r="H169" s="23">
        <v>4.6000000000000003E-11</v>
      </c>
      <c r="I169" s="14">
        <v>1.3800000000000001E-10</v>
      </c>
      <c r="J169" s="24">
        <v>1.5180000000000003E-11</v>
      </c>
      <c r="K169" s="60"/>
      <c r="L169" s="14"/>
      <c r="M169" s="24"/>
      <c r="N169" s="14"/>
      <c r="O169" s="14"/>
      <c r="P169" s="24"/>
      <c r="Q169" s="6">
        <v>6.6519824188449898E-3</v>
      </c>
      <c r="R169" s="6">
        <v>4.7293266471521199E-3</v>
      </c>
      <c r="S169" s="17"/>
      <c r="T169" s="17"/>
      <c r="U169" s="20">
        <v>6.6519824188449898E-3</v>
      </c>
      <c r="V169" s="17">
        <f>SQRT(T169^2+R169^2)</f>
        <v>4.7293266471521199E-3</v>
      </c>
      <c r="W169" s="17"/>
      <c r="X169" s="17">
        <v>4.5083016092875702E-3</v>
      </c>
      <c r="Y169" s="17">
        <v>1.3524904827862711E-3</v>
      </c>
      <c r="Z169" s="17"/>
      <c r="AA169" s="17"/>
      <c r="AB169" s="20">
        <v>4.5083016092875702E-3</v>
      </c>
      <c r="AC169" s="17">
        <f>SQRT(Z169^2+X169^2)</f>
        <v>4.5083016092875702E-3</v>
      </c>
      <c r="AD169" s="26">
        <v>24</v>
      </c>
      <c r="AE169" s="26"/>
      <c r="AF169" s="26"/>
      <c r="AG169" t="s">
        <v>252</v>
      </c>
      <c r="AH169" s="37"/>
    </row>
    <row r="170" spans="1:34" x14ac:dyDescent="0.25">
      <c r="A170" s="5" t="s">
        <v>763</v>
      </c>
      <c r="B170" t="s">
        <v>259</v>
      </c>
      <c r="C170">
        <v>0</v>
      </c>
      <c r="D170" s="15">
        <v>93.028700000000001</v>
      </c>
      <c r="E170" t="s">
        <v>8</v>
      </c>
      <c r="F170" s="16">
        <v>0.29669300000000004</v>
      </c>
      <c r="G170" t="s">
        <v>612</v>
      </c>
      <c r="H170" s="23">
        <v>1.3E-11</v>
      </c>
      <c r="I170" s="14">
        <v>3.9000000000000001E-11</v>
      </c>
      <c r="J170" s="24">
        <v>4.2900000000000005E-12</v>
      </c>
      <c r="K170" s="60"/>
      <c r="L170" s="14"/>
      <c r="M170" s="24"/>
      <c r="N170" s="14"/>
      <c r="O170" s="14"/>
      <c r="P170" s="24"/>
      <c r="Q170" s="6">
        <v>2.3320584252253204E-3</v>
      </c>
      <c r="R170" s="6">
        <v>9.5435120459430383E-4</v>
      </c>
      <c r="S170" s="17"/>
      <c r="T170" s="17"/>
      <c r="U170" s="20">
        <v>2.3320584252253204E-3</v>
      </c>
      <c r="V170" s="17">
        <f>SQRT(T170^2+R170^2)</f>
        <v>9.5435120459430383E-4</v>
      </c>
      <c r="W170" s="17"/>
      <c r="X170" s="17">
        <v>6.6282931166587048E-3</v>
      </c>
      <c r="Y170" s="17">
        <v>1.9884879349976112E-3</v>
      </c>
      <c r="Z170" s="17"/>
      <c r="AA170" s="17"/>
      <c r="AB170" s="20">
        <v>6.6282931166587048E-3</v>
      </c>
      <c r="AC170" s="17">
        <f>SQRT(Z170^2+X170^2)</f>
        <v>6.6282931166587048E-3</v>
      </c>
      <c r="AD170" s="26">
        <v>39</v>
      </c>
      <c r="AE170" s="26"/>
      <c r="AF170" s="26"/>
      <c r="AG170" t="s">
        <v>258</v>
      </c>
      <c r="AH170" s="38"/>
    </row>
    <row r="171" spans="1:34" x14ac:dyDescent="0.25">
      <c r="A171" s="5" t="s">
        <v>764</v>
      </c>
      <c r="B171" t="s">
        <v>260</v>
      </c>
      <c r="C171">
        <v>0</v>
      </c>
      <c r="D171" s="15">
        <v>93.028700000000001</v>
      </c>
      <c r="E171" t="s">
        <v>8</v>
      </c>
      <c r="F171" s="16">
        <v>0.70330700000000002</v>
      </c>
      <c r="G171" t="s">
        <v>612</v>
      </c>
      <c r="H171" s="23">
        <v>1.3E-11</v>
      </c>
      <c r="I171" s="14">
        <v>3.9000000000000001E-11</v>
      </c>
      <c r="J171" s="24">
        <v>4.2900000000000005E-12</v>
      </c>
      <c r="K171" s="60"/>
      <c r="L171" s="14"/>
      <c r="M171" s="24"/>
      <c r="N171" s="14"/>
      <c r="O171" s="14"/>
      <c r="P171" s="24"/>
      <c r="Q171" s="6">
        <v>5.5281149702552605E-3</v>
      </c>
      <c r="R171" s="6">
        <v>2.2622774472252664E-3</v>
      </c>
      <c r="S171" s="17"/>
      <c r="T171" s="17"/>
      <c r="U171" s="20">
        <v>5.5281149702552605E-3</v>
      </c>
      <c r="V171" s="17">
        <f>SQRT(T171^2+R171^2)</f>
        <v>2.2622774472252664E-3</v>
      </c>
      <c r="W171" s="17"/>
      <c r="X171" s="17">
        <v>1.5712284910658098E-2</v>
      </c>
      <c r="Y171" s="17">
        <v>4.7136854731974287E-3</v>
      </c>
      <c r="Z171" s="17"/>
      <c r="AA171" s="17"/>
      <c r="AB171" s="20">
        <v>1.5712284910658098E-2</v>
      </c>
      <c r="AC171" s="17">
        <f>SQRT(Z171^2+X171^2)</f>
        <v>1.5712284910658098E-2</v>
      </c>
      <c r="AD171" s="26">
        <v>39</v>
      </c>
      <c r="AE171" s="26"/>
      <c r="AF171" s="26"/>
      <c r="AG171" t="s">
        <v>258</v>
      </c>
      <c r="AH171" s="38"/>
    </row>
    <row r="172" spans="1:34" x14ac:dyDescent="0.25">
      <c r="A172" s="5" t="s">
        <v>62</v>
      </c>
      <c r="B172" t="s">
        <v>63</v>
      </c>
      <c r="C172">
        <v>1</v>
      </c>
      <c r="D172" s="15">
        <v>58.012799999999999</v>
      </c>
      <c r="E172" t="s">
        <v>8</v>
      </c>
      <c r="F172" s="16">
        <v>1</v>
      </c>
      <c r="G172" t="s">
        <v>613</v>
      </c>
      <c r="H172" s="23">
        <v>4.2000000000000002E-16</v>
      </c>
      <c r="I172" s="14">
        <v>1.26E-15</v>
      </c>
      <c r="J172" s="24">
        <v>1.3860000000000002E-16</v>
      </c>
      <c r="K172" s="60"/>
      <c r="L172" s="14"/>
      <c r="M172" s="24"/>
      <c r="N172" s="14"/>
      <c r="O172" s="14"/>
      <c r="P172" s="24"/>
      <c r="Q172" s="6">
        <v>2.18302785941514</v>
      </c>
      <c r="R172" s="6">
        <v>1.30509279439461</v>
      </c>
      <c r="S172" s="17"/>
      <c r="T172" s="17"/>
      <c r="U172" s="20">
        <v>2.18302785941514</v>
      </c>
      <c r="V172" s="17">
        <f>SQRT(T172^2+R172^2)</f>
        <v>1.30509279439461</v>
      </c>
      <c r="W172" s="17"/>
      <c r="X172" s="17">
        <v>0.51092828836629101</v>
      </c>
      <c r="Y172" s="17">
        <v>0.15327848650988729</v>
      </c>
      <c r="Z172" s="17"/>
      <c r="AA172" s="17"/>
      <c r="AB172" s="20">
        <v>0.51092828836629101</v>
      </c>
      <c r="AC172" s="17">
        <f>SQRT(Z172^2+X172^2)</f>
        <v>0.51092828836629101</v>
      </c>
      <c r="AD172" s="26" t="s">
        <v>801</v>
      </c>
      <c r="AE172" s="26"/>
      <c r="AF172" s="26"/>
      <c r="AH172" s="38"/>
    </row>
    <row r="173" spans="1:34" x14ac:dyDescent="0.25">
      <c r="A173" s="5" t="s">
        <v>22</v>
      </c>
      <c r="B173" t="s">
        <v>23</v>
      </c>
      <c r="C173">
        <v>0</v>
      </c>
      <c r="D173" s="15">
        <v>33.994999999999997</v>
      </c>
      <c r="E173" t="s">
        <v>8</v>
      </c>
      <c r="F173" s="16">
        <v>1</v>
      </c>
      <c r="G173" t="s">
        <v>24</v>
      </c>
      <c r="H173" s="23">
        <v>1.0000000000000001E-15</v>
      </c>
      <c r="I173" s="14">
        <v>3.0000000000000002E-15</v>
      </c>
      <c r="J173" s="24">
        <v>3.3000000000000004E-16</v>
      </c>
      <c r="K173" s="60"/>
      <c r="L173" s="14"/>
      <c r="M173" s="24"/>
      <c r="N173" s="14"/>
      <c r="O173" s="14"/>
      <c r="P173" s="24"/>
      <c r="Q173" s="6">
        <v>0.13857602205760999</v>
      </c>
      <c r="R173" s="6">
        <v>9.6407100600086101E-2</v>
      </c>
      <c r="S173" s="17"/>
      <c r="T173" s="17"/>
      <c r="U173" s="20">
        <v>0.13857602205760999</v>
      </c>
      <c r="V173" s="17">
        <f>SQRT(T173^2+R173^2)</f>
        <v>9.6407100600086101E-2</v>
      </c>
      <c r="W173" s="17"/>
      <c r="X173" s="17">
        <v>0.38334763109054698</v>
      </c>
      <c r="Y173" s="17">
        <v>0.11500428932716408</v>
      </c>
      <c r="Z173" s="17"/>
      <c r="AA173" s="17"/>
      <c r="AB173" s="20">
        <v>0.38334763109054698</v>
      </c>
      <c r="AC173" s="17">
        <f>SQRT(Z173^2+X173^2)</f>
        <v>0.38334763109054698</v>
      </c>
      <c r="AD173" s="26">
        <v>56</v>
      </c>
      <c r="AE173" s="26"/>
      <c r="AF173" s="26"/>
      <c r="AH173" s="38"/>
    </row>
    <row r="174" spans="1:34" x14ac:dyDescent="0.25">
      <c r="A174" s="5" t="s">
        <v>37</v>
      </c>
      <c r="B174" t="s">
        <v>38</v>
      </c>
      <c r="C174">
        <v>0</v>
      </c>
      <c r="D174" s="15">
        <v>45.028700000000001</v>
      </c>
      <c r="E174" t="s">
        <v>8</v>
      </c>
      <c r="F174" s="16">
        <v>1</v>
      </c>
      <c r="G174" t="s">
        <v>614</v>
      </c>
      <c r="H174" s="23">
        <v>4.8999999999999999E-14</v>
      </c>
      <c r="I174" s="14">
        <v>1.47E-13</v>
      </c>
      <c r="J174" s="24">
        <v>1.6170000000000002E-14</v>
      </c>
      <c r="K174" s="60"/>
      <c r="L174" s="14"/>
      <c r="M174" s="24"/>
      <c r="N174" s="14"/>
      <c r="O174" s="14"/>
      <c r="P174" s="24"/>
      <c r="Q174" s="6">
        <v>7.1654837773539801E-2</v>
      </c>
      <c r="R174" s="6">
        <v>3.3167385140609802E-2</v>
      </c>
      <c r="S174" s="17"/>
      <c r="T174" s="17"/>
      <c r="U174" s="20">
        <v>7.1654837773539801E-2</v>
      </c>
      <c r="V174" s="17">
        <f>SQRT(T174^2+R174^2)</f>
        <v>3.3167385140609802E-2</v>
      </c>
      <c r="W174" s="17"/>
      <c r="X174" s="17">
        <v>0.28065410114700901</v>
      </c>
      <c r="Y174" s="17">
        <v>8.4196230344102702E-2</v>
      </c>
      <c r="Z174" s="17"/>
      <c r="AA174" s="17"/>
      <c r="AB174" s="20">
        <v>0.28065410114700901</v>
      </c>
      <c r="AC174" s="17">
        <f>SQRT(Z174^2+X174^2)</f>
        <v>0.28065410114700901</v>
      </c>
      <c r="AD174" s="26">
        <v>49</v>
      </c>
      <c r="AE174" s="26"/>
      <c r="AF174" s="26"/>
      <c r="AG174" t="s">
        <v>834</v>
      </c>
      <c r="AH174" s="38"/>
    </row>
    <row r="175" spans="1:34" x14ac:dyDescent="0.25">
      <c r="A175" s="5" t="s">
        <v>348</v>
      </c>
      <c r="B175" t="s">
        <v>349</v>
      </c>
      <c r="C175">
        <v>0</v>
      </c>
      <c r="D175" s="15">
        <v>107.081</v>
      </c>
      <c r="E175" t="s">
        <v>8</v>
      </c>
      <c r="F175" s="16">
        <v>0.5</v>
      </c>
      <c r="G175" t="s">
        <v>608</v>
      </c>
      <c r="H175" s="23">
        <v>1.0000000000000001E-18</v>
      </c>
      <c r="I175" s="14">
        <v>3.0000000000000002E-18</v>
      </c>
      <c r="J175" s="24">
        <v>3.3000000000000003E-19</v>
      </c>
      <c r="K175" s="60"/>
      <c r="L175" s="14"/>
      <c r="M175" s="24"/>
      <c r="N175" s="14"/>
      <c r="O175" s="14"/>
      <c r="P175" s="24"/>
      <c r="Q175" s="6">
        <v>8.8274805175433003E-3</v>
      </c>
      <c r="R175" s="6">
        <v>7.4746488135686998E-3</v>
      </c>
      <c r="S175" s="17"/>
      <c r="T175" s="17"/>
      <c r="U175" s="20">
        <v>8.8274805175433003E-3</v>
      </c>
      <c r="V175" s="17">
        <f>SQRT(T175^2+R175^2)</f>
        <v>7.4746488135686998E-3</v>
      </c>
      <c r="W175" s="17"/>
      <c r="X175" s="17">
        <v>1.5533165090854201E-2</v>
      </c>
      <c r="Y175" s="17">
        <v>4.6599495272562604E-3</v>
      </c>
      <c r="Z175" s="17"/>
      <c r="AA175" s="17"/>
      <c r="AB175" s="20">
        <v>1.5533165090854201E-2</v>
      </c>
      <c r="AC175" s="17">
        <f>SQRT(Z175^2+X175^2)</f>
        <v>1.5533165090854201E-2</v>
      </c>
      <c r="AD175" s="26"/>
      <c r="AE175" s="26"/>
      <c r="AF175" s="26"/>
      <c r="AG175" t="s">
        <v>29</v>
      </c>
      <c r="AH175" s="38"/>
    </row>
    <row r="176" spans="1:34" x14ac:dyDescent="0.25">
      <c r="A176" s="1" t="s">
        <v>30</v>
      </c>
      <c r="B176" t="s">
        <v>31</v>
      </c>
      <c r="C176">
        <v>0</v>
      </c>
      <c r="D176" s="15">
        <v>43.013100000000001</v>
      </c>
      <c r="E176" t="s">
        <v>8</v>
      </c>
      <c r="F176" s="16">
        <v>1</v>
      </c>
      <c r="G176" t="s">
        <v>31</v>
      </c>
      <c r="H176" s="23">
        <v>1.0000000000000001E-17</v>
      </c>
      <c r="I176" s="14">
        <v>3.0000000000000001E-17</v>
      </c>
      <c r="J176" s="24">
        <v>3.3000000000000005E-18</v>
      </c>
      <c r="K176" s="60"/>
      <c r="L176" s="14"/>
      <c r="M176" s="24"/>
      <c r="N176" s="14"/>
      <c r="O176" s="14"/>
      <c r="P176" s="24"/>
      <c r="Q176" s="6">
        <v>5.0754247323230901</v>
      </c>
      <c r="R176" s="6">
        <v>2.98139767266755</v>
      </c>
      <c r="S176" s="17"/>
      <c r="T176" s="17"/>
      <c r="U176" s="20">
        <v>5.0754247323230901</v>
      </c>
      <c r="V176" s="17">
        <f>SQRT(T176^2+R176^2)</f>
        <v>2.98139767266755</v>
      </c>
      <c r="W176" s="17"/>
      <c r="X176" s="17">
        <v>3.0009263066635299</v>
      </c>
      <c r="Y176" s="17">
        <v>0.90027789199905894</v>
      </c>
      <c r="Z176" s="17"/>
      <c r="AA176" s="17"/>
      <c r="AB176" s="20">
        <v>3.0009263066635299</v>
      </c>
      <c r="AC176" s="17">
        <f>SQRT(Z176^2+X176^2)</f>
        <v>3.0009263066635299</v>
      </c>
      <c r="AD176" s="26"/>
      <c r="AE176" s="26"/>
      <c r="AF176" s="26"/>
      <c r="AG176" t="s">
        <v>29</v>
      </c>
      <c r="AH176" s="38"/>
    </row>
    <row r="177" spans="1:34" x14ac:dyDescent="0.25">
      <c r="A177" s="5" t="s">
        <v>41</v>
      </c>
      <c r="B177" t="s">
        <v>41</v>
      </c>
      <c r="C177">
        <v>0</v>
      </c>
      <c r="D177" s="15">
        <v>47.008000000000003</v>
      </c>
      <c r="E177" t="s">
        <v>8</v>
      </c>
      <c r="F177" s="16">
        <v>1</v>
      </c>
      <c r="G177" t="s">
        <v>615</v>
      </c>
      <c r="H177" s="23">
        <v>2.0000000000000002E-15</v>
      </c>
      <c r="I177" s="14">
        <v>6.0000000000000005E-15</v>
      </c>
      <c r="J177" s="24">
        <v>6.6000000000000007E-16</v>
      </c>
      <c r="K177" s="60"/>
      <c r="L177" s="14"/>
      <c r="M177" s="24"/>
      <c r="N177" s="14"/>
      <c r="O177" s="14"/>
      <c r="P177" s="24"/>
      <c r="Q177" s="6">
        <v>4.2704000739847601</v>
      </c>
      <c r="R177" s="6">
        <v>1.6151161326029599</v>
      </c>
      <c r="S177" s="17"/>
      <c r="T177" s="17"/>
      <c r="U177" s="20">
        <v>4.2704000739847601</v>
      </c>
      <c r="V177" s="17">
        <f>SQRT(T177^2+R177^2)</f>
        <v>1.6151161326029599</v>
      </c>
      <c r="W177" s="17"/>
      <c r="X177" s="17">
        <v>3.3598062623468499</v>
      </c>
      <c r="Y177" s="17">
        <v>1.0079418787040548</v>
      </c>
      <c r="Z177" s="17"/>
      <c r="AA177" s="17"/>
      <c r="AB177" s="20">
        <v>3.3598062623468499</v>
      </c>
      <c r="AC177" s="17">
        <f>SQRT(Z177^2+X177^2)</f>
        <v>3.3598062623468499</v>
      </c>
      <c r="AD177" s="26">
        <v>59</v>
      </c>
      <c r="AE177" s="26"/>
      <c r="AF177" s="26"/>
      <c r="AH177" s="37"/>
    </row>
    <row r="178" spans="1:34" x14ac:dyDescent="0.25">
      <c r="A178" s="5" t="s">
        <v>443</v>
      </c>
      <c r="B178" t="s">
        <v>444</v>
      </c>
      <c r="C178">
        <v>0</v>
      </c>
      <c r="D178" s="15">
        <v>124.023</v>
      </c>
      <c r="E178" t="s">
        <v>8</v>
      </c>
      <c r="F178" s="16">
        <v>1</v>
      </c>
      <c r="G178" t="s">
        <v>616</v>
      </c>
      <c r="H178" s="23">
        <v>2.9999999999999998E-13</v>
      </c>
      <c r="I178" s="14">
        <v>9E-13</v>
      </c>
      <c r="J178" s="24">
        <v>9.8999999999999995E-14</v>
      </c>
      <c r="K178" s="60"/>
      <c r="L178" s="14"/>
      <c r="M178" s="24"/>
      <c r="N178" s="14"/>
      <c r="O178" s="14"/>
      <c r="P178" s="24"/>
      <c r="Q178" s="6">
        <v>0.25022328703001101</v>
      </c>
      <c r="R178" s="6">
        <v>0.107081721579004</v>
      </c>
      <c r="S178" s="17"/>
      <c r="T178" s="17"/>
      <c r="U178" s="20">
        <v>0.25022328703001101</v>
      </c>
      <c r="V178" s="17">
        <f>SQRT(T178^2+R178^2)</f>
        <v>0.107081721579004</v>
      </c>
      <c r="W178" s="17"/>
      <c r="X178" s="17">
        <v>0.43068294616088298</v>
      </c>
      <c r="Y178" s="17">
        <v>0.1292048838482649</v>
      </c>
      <c r="Z178" s="17"/>
      <c r="AA178" s="17"/>
      <c r="AB178" s="20">
        <v>0.43068294616088298</v>
      </c>
      <c r="AC178" s="17">
        <f>SQRT(Z178^2+X178^2)</f>
        <v>0.43068294616088298</v>
      </c>
      <c r="AD178" s="26" t="s">
        <v>801</v>
      </c>
      <c r="AE178" s="26"/>
      <c r="AF178" s="26"/>
      <c r="AG178" t="s">
        <v>442</v>
      </c>
      <c r="AH178" s="38"/>
    </row>
    <row r="179" spans="1:34" x14ac:dyDescent="0.25">
      <c r="A179" s="5" t="s">
        <v>58</v>
      </c>
      <c r="B179" t="s">
        <v>59</v>
      </c>
      <c r="C179">
        <v>0</v>
      </c>
      <c r="D179" s="15">
        <v>57.028700000000001</v>
      </c>
      <c r="E179" t="s">
        <v>8</v>
      </c>
      <c r="F179" s="16">
        <v>0.5</v>
      </c>
      <c r="G179" t="s">
        <v>617</v>
      </c>
      <c r="H179" s="23">
        <v>1.0000000000000001E-18</v>
      </c>
      <c r="I179" s="14">
        <v>3.0000000000000002E-18</v>
      </c>
      <c r="J179" s="24">
        <v>3.3000000000000003E-19</v>
      </c>
      <c r="K179" s="60"/>
      <c r="L179" s="14"/>
      <c r="M179" s="24"/>
      <c r="N179" s="14"/>
      <c r="O179" s="14"/>
      <c r="P179" s="24"/>
      <c r="Q179" s="6">
        <v>3.844168365966065E-2</v>
      </c>
      <c r="R179" s="6">
        <v>1.6028468521768799E-2</v>
      </c>
      <c r="S179" s="17"/>
      <c r="T179" s="17"/>
      <c r="U179" s="20">
        <v>3.844168365966065E-2</v>
      </c>
      <c r="V179" s="17">
        <f>SQRT(T179^2+R179^2)</f>
        <v>1.6028468521768799E-2</v>
      </c>
      <c r="W179" s="17"/>
      <c r="X179" s="17">
        <v>0.141460800172069</v>
      </c>
      <c r="Y179" s="17">
        <v>4.2438240051620696E-2</v>
      </c>
      <c r="Z179" s="17"/>
      <c r="AA179" s="17"/>
      <c r="AB179" s="20">
        <v>0.141460800172069</v>
      </c>
      <c r="AC179" s="17">
        <f>SQRT(Z179^2+X179^2)</f>
        <v>0.141460800172069</v>
      </c>
      <c r="AD179" s="26"/>
      <c r="AE179" s="26"/>
      <c r="AF179" s="26"/>
      <c r="AG179" t="s">
        <v>29</v>
      </c>
      <c r="AH179" s="38"/>
    </row>
    <row r="180" spans="1:34" x14ac:dyDescent="0.25">
      <c r="A180" s="5" t="s">
        <v>535</v>
      </c>
      <c r="B180" t="s">
        <v>536</v>
      </c>
      <c r="C180">
        <v>0</v>
      </c>
      <c r="D180" s="15">
        <v>164.09100000000001</v>
      </c>
      <c r="E180" t="s">
        <v>8</v>
      </c>
      <c r="F180" s="16">
        <v>1</v>
      </c>
      <c r="G180" t="s">
        <v>618</v>
      </c>
      <c r="H180" s="23">
        <v>1.6E-13</v>
      </c>
      <c r="I180" s="14">
        <v>4.7999999999999997E-13</v>
      </c>
      <c r="J180" s="24">
        <v>5.28E-14</v>
      </c>
      <c r="K180" s="60"/>
      <c r="L180" s="14"/>
      <c r="M180" s="24"/>
      <c r="N180" s="14"/>
      <c r="O180" s="14"/>
      <c r="P180" s="24"/>
      <c r="Q180" s="6">
        <v>0.35749099332745099</v>
      </c>
      <c r="R180" s="6">
        <v>0.20930858213320799</v>
      </c>
      <c r="S180" s="17"/>
      <c r="T180" s="17"/>
      <c r="U180" s="20">
        <v>0.35749099332745099</v>
      </c>
      <c r="V180" s="17">
        <f>SQRT(T180^2+R180^2)</f>
        <v>0.20930858213320799</v>
      </c>
      <c r="W180" s="17"/>
      <c r="X180" s="17">
        <v>0.19027835416268801</v>
      </c>
      <c r="Y180" s="17">
        <v>5.7083506248806398E-2</v>
      </c>
      <c r="Z180" s="17"/>
      <c r="AA180" s="17"/>
      <c r="AB180" s="20">
        <v>0.19027835416268801</v>
      </c>
      <c r="AC180" s="17">
        <f>SQRT(Z180^2+X180^2)</f>
        <v>0.19027835416268801</v>
      </c>
      <c r="AD180" s="26">
        <v>29</v>
      </c>
      <c r="AE180" s="26"/>
      <c r="AF180" s="26"/>
      <c r="AH180" s="38"/>
    </row>
    <row r="181" spans="1:34" x14ac:dyDescent="0.25">
      <c r="A181" s="1" t="s">
        <v>568</v>
      </c>
      <c r="B181" t="s">
        <v>240</v>
      </c>
      <c r="C181">
        <v>0</v>
      </c>
      <c r="D181" s="15">
        <v>86.080399999999997</v>
      </c>
      <c r="E181" t="s">
        <v>8</v>
      </c>
      <c r="F181" s="16">
        <v>0.02</v>
      </c>
      <c r="G181" t="s">
        <v>246</v>
      </c>
      <c r="H181" s="23">
        <v>2.4300000000000001E-14</v>
      </c>
      <c r="I181" s="14">
        <v>7.2899999999999997E-14</v>
      </c>
      <c r="J181" s="24">
        <v>8.0190000000000003E-15</v>
      </c>
      <c r="K181" s="60"/>
      <c r="L181" s="14"/>
      <c r="M181" s="24"/>
      <c r="N181" s="14"/>
      <c r="O181" s="14"/>
      <c r="P181" s="24"/>
      <c r="Q181" s="6">
        <v>2.3186504217206799E-3</v>
      </c>
      <c r="R181" s="6">
        <v>1.053254817313028E-3</v>
      </c>
      <c r="S181" s="12">
        <v>8.4769307411961231E-2</v>
      </c>
      <c r="T181" s="17">
        <v>2.5430792223588367E-2</v>
      </c>
      <c r="U181" s="20">
        <v>4.3543978916840954E-2</v>
      </c>
      <c r="V181" s="17">
        <f>SQRT(T181^2+R181^2)</f>
        <v>2.5452593950902443E-2</v>
      </c>
      <c r="W181" s="17"/>
      <c r="X181" s="17">
        <v>1.3125225753625541E-2</v>
      </c>
      <c r="Y181" s="17">
        <v>3.9375677260876625E-3</v>
      </c>
      <c r="Z181" s="17">
        <v>2.8453424344193307E-2</v>
      </c>
      <c r="AA181" s="17">
        <v>8.5360273032579915E-3</v>
      </c>
      <c r="AB181" s="20">
        <v>2.0789325048909423E-2</v>
      </c>
      <c r="AC181" s="17">
        <f>SQRT(Z181^2+X181^2)</f>
        <v>3.1334787505173343E-2</v>
      </c>
      <c r="AD181" s="26">
        <v>60</v>
      </c>
      <c r="AE181" s="26"/>
      <c r="AF181" s="26"/>
      <c r="AG181" t="s">
        <v>239</v>
      </c>
      <c r="AH181" s="38"/>
    </row>
    <row r="182" spans="1:34" x14ac:dyDescent="0.25">
      <c r="A182" s="5" t="s">
        <v>232</v>
      </c>
      <c r="B182" t="s">
        <v>233</v>
      </c>
      <c r="C182">
        <v>0</v>
      </c>
      <c r="D182" s="15">
        <v>86.0441</v>
      </c>
      <c r="E182" t="s">
        <v>8</v>
      </c>
      <c r="F182" s="16">
        <v>4.867316666666667E-2</v>
      </c>
      <c r="G182" t="s">
        <v>243</v>
      </c>
      <c r="H182" s="23">
        <v>1.9000000000000001E-16</v>
      </c>
      <c r="I182" s="14">
        <v>5.6999999999999999E-16</v>
      </c>
      <c r="J182" s="24">
        <v>6.2700000000000001E-17</v>
      </c>
      <c r="K182" s="60"/>
      <c r="L182" s="14"/>
      <c r="M182" s="24"/>
      <c r="N182" s="14"/>
      <c r="O182" s="14"/>
      <c r="P182" s="24"/>
      <c r="Q182" s="6">
        <v>0.10420691866673781</v>
      </c>
      <c r="R182" s="6">
        <v>2.9916295675578155E-2</v>
      </c>
      <c r="S182" s="17"/>
      <c r="T182" s="17"/>
      <c r="U182" s="20">
        <v>0.10420691866673781</v>
      </c>
      <c r="V182" s="17">
        <f>SQRT(T182^2+R182^2)</f>
        <v>2.9916295675578155E-2</v>
      </c>
      <c r="W182" s="17"/>
      <c r="X182" s="17">
        <v>0.555797547850021</v>
      </c>
      <c r="Y182" s="17">
        <v>0.1667392643550063</v>
      </c>
      <c r="Z182" s="17"/>
      <c r="AA182" s="17"/>
      <c r="AB182" s="20">
        <v>0.555797547850021</v>
      </c>
      <c r="AC182" s="17">
        <f>SQRT(Z182^2+X182^2)</f>
        <v>0.555797547850021</v>
      </c>
      <c r="AD182" s="26">
        <v>30</v>
      </c>
      <c r="AE182" s="26"/>
      <c r="AF182" s="26"/>
      <c r="AH182" s="37"/>
    </row>
    <row r="183" spans="1:34" x14ac:dyDescent="0.25">
      <c r="A183" s="5" t="s">
        <v>16</v>
      </c>
      <c r="B183" t="s">
        <v>17</v>
      </c>
      <c r="C183">
        <v>0</v>
      </c>
      <c r="D183" s="15">
        <v>29.033799999999999</v>
      </c>
      <c r="E183" t="s">
        <v>8</v>
      </c>
      <c r="F183" s="16">
        <v>1</v>
      </c>
      <c r="G183" t="s">
        <v>619</v>
      </c>
      <c r="H183" s="23">
        <v>7.0000000000000005E-14</v>
      </c>
      <c r="I183" s="14">
        <v>5.0000000000000002E-14</v>
      </c>
      <c r="J183" s="24">
        <v>5.0000000000000002E-14</v>
      </c>
      <c r="K183" s="60"/>
      <c r="L183" s="14"/>
      <c r="M183" s="24"/>
      <c r="N183" s="14"/>
      <c r="O183" s="14"/>
      <c r="P183" s="24"/>
      <c r="Q183" s="6">
        <v>5.5115573026360701E-3</v>
      </c>
      <c r="R183" s="6">
        <v>6.5029499831310098E-3</v>
      </c>
      <c r="S183" s="17"/>
      <c r="T183" s="17"/>
      <c r="U183" s="20">
        <v>5.5115573026360701E-3</v>
      </c>
      <c r="V183" s="17">
        <f>SQRT(T183^2+R183^2)</f>
        <v>6.5029499831310098E-3</v>
      </c>
      <c r="W183" s="17"/>
      <c r="X183" s="17">
        <v>1.9785172064452301E-2</v>
      </c>
      <c r="Y183" s="17">
        <v>5.9355516193356902E-3</v>
      </c>
      <c r="Z183" s="17"/>
      <c r="AA183" s="17"/>
      <c r="AB183" s="20">
        <v>1.9785172064452301E-2</v>
      </c>
      <c r="AC183" s="17">
        <f>SQRT(Z183^2+X183^2)</f>
        <v>1.9785172064452301E-2</v>
      </c>
      <c r="AD183" s="26">
        <v>50</v>
      </c>
      <c r="AE183" s="26"/>
      <c r="AF183" s="26"/>
      <c r="AH183" s="38"/>
    </row>
    <row r="184" spans="1:34" x14ac:dyDescent="0.25">
      <c r="A184" s="5" t="s">
        <v>765</v>
      </c>
      <c r="B184" t="s">
        <v>464</v>
      </c>
      <c r="C184">
        <v>0</v>
      </c>
      <c r="D184" s="15">
        <v>131.08099999999999</v>
      </c>
      <c r="E184" t="s">
        <v>8</v>
      </c>
      <c r="F184" s="16">
        <v>1</v>
      </c>
      <c r="G184" t="s">
        <v>620</v>
      </c>
      <c r="H184" s="23">
        <v>6.7900000000000004E-17</v>
      </c>
      <c r="I184" s="14">
        <v>2.0370000000000001E-16</v>
      </c>
      <c r="J184" s="24">
        <v>2.2407000000000001E-17</v>
      </c>
      <c r="K184" s="60"/>
      <c r="L184" s="14"/>
      <c r="M184" s="24"/>
      <c r="N184" s="14"/>
      <c r="O184" s="14"/>
      <c r="P184" s="24"/>
      <c r="Q184" s="6">
        <v>1.1476666097801199E-2</v>
      </c>
      <c r="R184" s="6">
        <v>9.8684822657855494E-3</v>
      </c>
      <c r="S184" s="17"/>
      <c r="T184" s="17"/>
      <c r="U184" s="20">
        <v>1.1476666097801199E-2</v>
      </c>
      <c r="V184" s="17">
        <f>SQRT(T184^2+R184^2)</f>
        <v>9.8684822657855494E-3</v>
      </c>
      <c r="W184" s="17"/>
      <c r="X184" s="17">
        <v>1.9578364300480201E-2</v>
      </c>
      <c r="Y184" s="17">
        <v>5.8735092901440597E-3</v>
      </c>
      <c r="Z184" s="17"/>
      <c r="AA184" s="17"/>
      <c r="AB184" s="20">
        <v>1.9578364300480201E-2</v>
      </c>
      <c r="AC184" s="17">
        <f>SQRT(Z184^2+X184^2)</f>
        <v>1.9578364300480201E-2</v>
      </c>
      <c r="AD184" s="26">
        <v>24</v>
      </c>
      <c r="AE184" s="26"/>
      <c r="AF184" s="26"/>
      <c r="AG184" t="s">
        <v>829</v>
      </c>
      <c r="AH184" s="38"/>
    </row>
    <row r="185" spans="1:34" x14ac:dyDescent="0.25">
      <c r="A185" s="5" t="s">
        <v>749</v>
      </c>
      <c r="B185" t="s">
        <v>495</v>
      </c>
      <c r="C185">
        <v>0.5</v>
      </c>
      <c r="D185" s="15">
        <v>138.07499999999999</v>
      </c>
      <c r="E185" t="s">
        <v>8</v>
      </c>
      <c r="F185" s="16">
        <v>1</v>
      </c>
      <c r="G185" t="s">
        <v>621</v>
      </c>
      <c r="H185" s="23">
        <v>8.4099999999999999E-11</v>
      </c>
      <c r="I185" s="14">
        <v>5.5799999999999997E-11</v>
      </c>
      <c r="J185" s="24">
        <v>5.5799999999999997E-11</v>
      </c>
      <c r="K185" s="60">
        <v>3.9999999999999999E-19</v>
      </c>
      <c r="L185" s="14">
        <v>1.2E-18</v>
      </c>
      <c r="M185" s="24">
        <v>1.1999999999999999E-19</v>
      </c>
      <c r="N185" s="14">
        <v>9.4499999999999997E-11</v>
      </c>
      <c r="O185" s="14">
        <v>5.9000000000000003E-12</v>
      </c>
      <c r="P185" s="24">
        <v>5.9000000000000003E-12</v>
      </c>
      <c r="Q185" s="6">
        <v>1.0422235620860401</v>
      </c>
      <c r="R185" s="6">
        <v>0.68910354401625995</v>
      </c>
      <c r="S185" s="17"/>
      <c r="T185" s="17"/>
      <c r="U185" s="20">
        <v>1.0422235620860401</v>
      </c>
      <c r="V185" s="17">
        <f>SQRT(T185^2+R185^2)</f>
        <v>0.68910354401625995</v>
      </c>
      <c r="W185" s="17"/>
      <c r="X185" s="17">
        <v>1.0869783308382199</v>
      </c>
      <c r="Y185" s="17">
        <v>0.32609349925146597</v>
      </c>
      <c r="Z185" s="17"/>
      <c r="AA185" s="17"/>
      <c r="AB185" s="20">
        <v>1.0869783308382199</v>
      </c>
      <c r="AC185" s="17">
        <f>SQRT(Z185^2+X185^2)</f>
        <v>1.0869783308382199</v>
      </c>
      <c r="AD185" s="26">
        <v>45</v>
      </c>
      <c r="AE185" s="26">
        <v>46</v>
      </c>
      <c r="AF185" s="26">
        <v>47</v>
      </c>
      <c r="AG185" t="s">
        <v>825</v>
      </c>
      <c r="AH185" s="38"/>
    </row>
    <row r="186" spans="1:34" x14ac:dyDescent="0.25">
      <c r="A186" s="1" t="s">
        <v>372</v>
      </c>
      <c r="B186" t="s">
        <v>373</v>
      </c>
      <c r="C186">
        <v>0</v>
      </c>
      <c r="D186" s="15">
        <v>111.039</v>
      </c>
      <c r="E186" t="s">
        <v>8</v>
      </c>
      <c r="F186" s="16">
        <v>0.5</v>
      </c>
      <c r="G186" t="s">
        <v>604</v>
      </c>
      <c r="H186" s="23">
        <v>1.0199999999999999E-13</v>
      </c>
      <c r="I186" s="14">
        <v>3.0600000000000001E-13</v>
      </c>
      <c r="J186" s="24">
        <v>3.3659999999999999E-14</v>
      </c>
      <c r="K186" s="60"/>
      <c r="L186" s="14"/>
      <c r="M186" s="24"/>
      <c r="N186" s="14"/>
      <c r="O186" s="14"/>
      <c r="P186" s="24"/>
      <c r="Q186" s="6">
        <v>8.1076991146274997E-3</v>
      </c>
      <c r="R186" s="6">
        <v>3.36737661131637E-3</v>
      </c>
      <c r="S186" s="17"/>
      <c r="T186" s="17"/>
      <c r="U186" s="20">
        <v>8.1076991146274997E-3</v>
      </c>
      <c r="V186" s="17">
        <f>SQRT(T186^2+R186^2)</f>
        <v>3.36737661131637E-3</v>
      </c>
      <c r="W186" s="17"/>
      <c r="X186" s="17">
        <v>2.86381521302396E-2</v>
      </c>
      <c r="Y186" s="17">
        <v>8.5914456390718801E-3</v>
      </c>
      <c r="Z186" s="17"/>
      <c r="AA186" s="17"/>
      <c r="AB186" s="20">
        <v>2.86381521302396E-2</v>
      </c>
      <c r="AC186" s="17">
        <f>SQRT(Z186^2+X186^2)</f>
        <v>2.86381521302396E-2</v>
      </c>
      <c r="AD186" s="26">
        <v>1</v>
      </c>
      <c r="AE186" s="26"/>
      <c r="AF186" s="26"/>
      <c r="AG186" t="s">
        <v>371</v>
      </c>
      <c r="AH186" s="38"/>
    </row>
    <row r="187" spans="1:34" x14ac:dyDescent="0.25">
      <c r="A187" s="76" t="s">
        <v>766</v>
      </c>
      <c r="B187" t="s">
        <v>456</v>
      </c>
      <c r="C187">
        <v>0.25</v>
      </c>
      <c r="D187" s="15">
        <v>128.05500000000001</v>
      </c>
      <c r="E187" t="s">
        <v>8</v>
      </c>
      <c r="F187" s="16">
        <v>0.5</v>
      </c>
      <c r="G187" t="s">
        <v>605</v>
      </c>
      <c r="H187" s="23">
        <v>1.78E-13</v>
      </c>
      <c r="I187" s="14">
        <v>1.4999999999999999E-13</v>
      </c>
      <c r="J187" s="24">
        <v>1.4999999999999999E-13</v>
      </c>
      <c r="K187" s="60"/>
      <c r="L187" s="14"/>
      <c r="M187" s="24"/>
      <c r="N187" s="14"/>
      <c r="O187" s="14"/>
      <c r="P187" s="24"/>
      <c r="Q187" s="6">
        <v>0.21920059652915949</v>
      </c>
      <c r="R187" s="6">
        <v>8.4961988375643505E-2</v>
      </c>
      <c r="S187" s="17"/>
      <c r="T187" s="17"/>
      <c r="U187" s="20">
        <v>0.21920059652915949</v>
      </c>
      <c r="V187" s="17">
        <f>SQRT(T187^2+R187^2)</f>
        <v>8.4961988375643505E-2</v>
      </c>
      <c r="W187" s="17"/>
      <c r="X187" s="17">
        <v>0.50271987561336995</v>
      </c>
      <c r="Y187" s="17">
        <v>0.15081596268401098</v>
      </c>
      <c r="Z187" s="17"/>
      <c r="AA187" s="17"/>
      <c r="AB187" s="20">
        <v>0.50271987561336995</v>
      </c>
      <c r="AC187" s="17">
        <f>SQRT(Z187^2+X187^2)</f>
        <v>0.50271987561336995</v>
      </c>
      <c r="AD187" s="26">
        <v>3</v>
      </c>
      <c r="AE187" s="26"/>
      <c r="AF187" s="26"/>
      <c r="AH187" s="37"/>
    </row>
    <row r="188" spans="1:34" x14ac:dyDescent="0.25">
      <c r="A188" s="5" t="s">
        <v>767</v>
      </c>
      <c r="B188" t="s">
        <v>468</v>
      </c>
      <c r="C188">
        <v>0</v>
      </c>
      <c r="D188" s="15">
        <v>132.101</v>
      </c>
      <c r="E188" t="s">
        <v>8</v>
      </c>
      <c r="F188" s="16">
        <v>0.5</v>
      </c>
      <c r="G188" t="s">
        <v>611</v>
      </c>
      <c r="H188" s="23">
        <v>1.5099999999999999E-13</v>
      </c>
      <c r="I188" s="14">
        <v>4.5299999999999999E-13</v>
      </c>
      <c r="J188" s="24">
        <v>4.9830000000000001E-14</v>
      </c>
      <c r="K188" s="60"/>
      <c r="L188" s="14"/>
      <c r="M188" s="24"/>
      <c r="N188" s="14"/>
      <c r="O188" s="14"/>
      <c r="P188" s="24"/>
      <c r="Q188" s="6">
        <v>5.3200420301764001E-2</v>
      </c>
      <c r="R188" s="6">
        <v>3.90449293349567E-2</v>
      </c>
      <c r="S188" s="17"/>
      <c r="T188" s="17"/>
      <c r="U188" s="20">
        <v>5.3200420301764001E-2</v>
      </c>
      <c r="V188" s="17">
        <f>SQRT(T188^2+R188^2)</f>
        <v>3.90449293349567E-2</v>
      </c>
      <c r="W188" s="17"/>
      <c r="X188" s="17">
        <v>1.7465543775196199E-2</v>
      </c>
      <c r="Y188" s="17">
        <v>5.2396631325588592E-3</v>
      </c>
      <c r="Z188" s="17"/>
      <c r="AA188" s="17"/>
      <c r="AB188" s="20">
        <v>1.7465543775196199E-2</v>
      </c>
      <c r="AC188" s="17">
        <f>SQRT(Z188^2+X188^2)</f>
        <v>1.7465543775196199E-2</v>
      </c>
      <c r="AD188" s="26">
        <v>24</v>
      </c>
      <c r="AE188" s="26"/>
      <c r="AF188" s="26"/>
      <c r="AG188" t="s">
        <v>467</v>
      </c>
      <c r="AH188" s="38"/>
    </row>
    <row r="189" spans="1:34" x14ac:dyDescent="0.25">
      <c r="A189" s="1" t="s">
        <v>42</v>
      </c>
      <c r="B189" t="s">
        <v>43</v>
      </c>
      <c r="C189">
        <v>0</v>
      </c>
      <c r="D189" s="15">
        <v>48.010599999999997</v>
      </c>
      <c r="E189" t="s">
        <v>8</v>
      </c>
      <c r="F189" s="16">
        <v>1</v>
      </c>
      <c r="G189" t="s">
        <v>622</v>
      </c>
      <c r="H189" s="23">
        <v>9.1999999999999992E-13</v>
      </c>
      <c r="I189" s="14">
        <v>1.4000000000000001E-13</v>
      </c>
      <c r="J189" s="24">
        <v>1.4000000000000001E-13</v>
      </c>
      <c r="K189" s="60"/>
      <c r="L189" s="14"/>
      <c r="M189" s="24"/>
      <c r="N189" s="14"/>
      <c r="O189" s="14"/>
      <c r="P189" s="24"/>
      <c r="Q189" s="6">
        <v>7.3516349011044493E-2</v>
      </c>
      <c r="R189" s="6">
        <v>5.5558954874961097E-2</v>
      </c>
      <c r="S189" s="17"/>
      <c r="T189" s="17"/>
      <c r="U189" s="20">
        <v>7.3516349011044493E-2</v>
      </c>
      <c r="V189" s="17">
        <f>SQRT(T189^2+R189^2)</f>
        <v>5.5558954874961097E-2</v>
      </c>
      <c r="W189" s="17"/>
      <c r="X189" s="17">
        <v>0.28910627112792697</v>
      </c>
      <c r="Y189" s="17">
        <v>8.6731881338378086E-2</v>
      </c>
      <c r="Z189" s="17"/>
      <c r="AA189" s="17"/>
      <c r="AB189" s="20">
        <v>0.28910627112792697</v>
      </c>
      <c r="AC189" s="17">
        <f>SQRT(Z189^2+X189^2)</f>
        <v>0.28910627112792697</v>
      </c>
      <c r="AD189" s="26">
        <v>56</v>
      </c>
      <c r="AE189" s="26"/>
      <c r="AF189" s="26"/>
      <c r="AH189" s="38"/>
    </row>
    <row r="190" spans="1:34" x14ac:dyDescent="0.25">
      <c r="A190" s="1" t="s">
        <v>768</v>
      </c>
      <c r="B190" t="s">
        <v>417</v>
      </c>
      <c r="C190">
        <v>1</v>
      </c>
      <c r="D190" s="15">
        <v>120.065</v>
      </c>
      <c r="E190" t="s">
        <v>8</v>
      </c>
      <c r="F190" s="16">
        <v>0.33333333333333331</v>
      </c>
      <c r="G190" t="s">
        <v>418</v>
      </c>
      <c r="H190" s="23">
        <v>9.5000000000000005E-15</v>
      </c>
      <c r="I190" s="14">
        <v>2.8500000000000005E-14</v>
      </c>
      <c r="J190" s="24">
        <v>3.1350000000000003E-15</v>
      </c>
      <c r="K190" s="60"/>
      <c r="L190" s="14"/>
      <c r="M190" s="24"/>
      <c r="N190" s="14"/>
      <c r="O190" s="14"/>
      <c r="P190" s="24"/>
      <c r="Q190" s="6">
        <v>0.10671152512412033</v>
      </c>
      <c r="R190" s="6">
        <v>6.2884393492839669E-2</v>
      </c>
      <c r="S190" s="17"/>
      <c r="T190" s="17"/>
      <c r="U190" s="20">
        <v>0.10671152512412033</v>
      </c>
      <c r="V190" s="17">
        <f>SQRT(T190^2+R190^2)</f>
        <v>6.2884393492839669E-2</v>
      </c>
      <c r="W190" s="17"/>
      <c r="X190" s="17">
        <v>0.47988753634106002</v>
      </c>
      <c r="Y190" s="17">
        <v>0.14396626090231801</v>
      </c>
      <c r="Z190" s="17"/>
      <c r="AA190" s="17"/>
      <c r="AB190" s="20">
        <v>0.47988753634106002</v>
      </c>
      <c r="AC190" s="17">
        <f>SQRT(Z190^2+X190^2)</f>
        <v>0.47988753634106002</v>
      </c>
      <c r="AD190" s="26">
        <v>61</v>
      </c>
      <c r="AE190" s="26"/>
      <c r="AF190" s="26"/>
      <c r="AG190" t="s">
        <v>877</v>
      </c>
      <c r="AH190" s="38"/>
    </row>
    <row r="191" spans="1:34" x14ac:dyDescent="0.25">
      <c r="A191" s="5" t="s">
        <v>6</v>
      </c>
      <c r="B191" t="s">
        <v>7</v>
      </c>
      <c r="C191">
        <v>0</v>
      </c>
      <c r="D191" s="15">
        <v>17.033799999999999</v>
      </c>
      <c r="E191" t="s">
        <v>8</v>
      </c>
      <c r="F191" s="16">
        <v>1</v>
      </c>
      <c r="G191" t="s">
        <v>9</v>
      </c>
      <c r="H191" s="23">
        <v>5.9999999999999999E-16</v>
      </c>
      <c r="I191" s="14">
        <v>1.8000000000000001E-15</v>
      </c>
      <c r="J191" s="24">
        <v>1.9800000000000001E-16</v>
      </c>
      <c r="K191" s="60"/>
      <c r="L191" s="14"/>
      <c r="M191" s="24"/>
      <c r="N191" s="14"/>
      <c r="O191" s="14"/>
      <c r="P191" s="24"/>
      <c r="Q191" s="6">
        <v>14.7252584044776</v>
      </c>
      <c r="R191" s="6">
        <v>7.5171859976679301</v>
      </c>
      <c r="S191" s="17"/>
      <c r="T191" s="17"/>
      <c r="U191" s="20">
        <v>14.7252584044776</v>
      </c>
      <c r="V191" s="17">
        <f>SQRT(T191^2+R191^2)</f>
        <v>7.5171859976679301</v>
      </c>
      <c r="W191" s="17"/>
      <c r="X191" s="17">
        <v>14.5190419621433</v>
      </c>
      <c r="Y191" s="17">
        <v>4.3557125886429899</v>
      </c>
      <c r="Z191" s="17"/>
      <c r="AA191" s="17"/>
      <c r="AB191" s="20">
        <v>14.5190419621433</v>
      </c>
      <c r="AC191" s="17">
        <f>SQRT(Z191^2+X191^2)</f>
        <v>14.5190419621433</v>
      </c>
      <c r="AD191" s="26">
        <v>62</v>
      </c>
      <c r="AE191" s="26"/>
      <c r="AF191" s="26"/>
      <c r="AH191" s="37"/>
    </row>
    <row r="192" spans="1:34" x14ac:dyDescent="0.25">
      <c r="A192" s="74" t="s">
        <v>748</v>
      </c>
      <c r="B192" t="s">
        <v>375</v>
      </c>
      <c r="C192">
        <v>0</v>
      </c>
      <c r="D192" s="15">
        <v>112.023</v>
      </c>
      <c r="E192" t="s">
        <v>8</v>
      </c>
      <c r="F192" s="16">
        <v>1</v>
      </c>
      <c r="G192" t="s">
        <v>624</v>
      </c>
      <c r="H192" s="23">
        <v>1.1999999999999999E-12</v>
      </c>
      <c r="I192" s="14">
        <v>2.8000000000000002E-13</v>
      </c>
      <c r="J192" s="24">
        <v>2.8000000000000002E-13</v>
      </c>
      <c r="K192" s="60">
        <v>2.6E-18</v>
      </c>
      <c r="L192" s="14">
        <v>7.8000000000000001E-18</v>
      </c>
      <c r="M192" s="24">
        <v>7.7999999999999999E-19</v>
      </c>
      <c r="N192" s="14">
        <v>3.5000000000000002E-11</v>
      </c>
      <c r="O192" s="14">
        <v>7.0000000000000004E-11</v>
      </c>
      <c r="P192" s="24">
        <v>1.7500000000000001E-11</v>
      </c>
      <c r="Q192" s="6">
        <v>0.37877452765163</v>
      </c>
      <c r="R192" s="6">
        <v>0.185514784427705</v>
      </c>
      <c r="S192" s="17"/>
      <c r="T192" s="17"/>
      <c r="U192" s="20">
        <v>0.37877452765163</v>
      </c>
      <c r="V192" s="17">
        <f>SQRT(T192^2+R192^2)</f>
        <v>0.185514784427705</v>
      </c>
      <c r="W192" s="17"/>
      <c r="X192" s="17">
        <v>0.96696854271323196</v>
      </c>
      <c r="Y192" s="17">
        <v>0.29009056281396955</v>
      </c>
      <c r="Z192" s="17"/>
      <c r="AA192" s="17"/>
      <c r="AB192" s="20">
        <v>0.96696854271323196</v>
      </c>
      <c r="AC192" s="17">
        <f>SQRT(Z192^2+X192^2)</f>
        <v>0.96696854271323196</v>
      </c>
      <c r="AD192" s="26">
        <v>43</v>
      </c>
      <c r="AE192" s="26">
        <v>44</v>
      </c>
      <c r="AF192" s="26">
        <v>41</v>
      </c>
      <c r="AG192" t="s">
        <v>374</v>
      </c>
      <c r="AH192" s="38"/>
    </row>
    <row r="193" spans="1:34" x14ac:dyDescent="0.25">
      <c r="A193" s="1" t="s">
        <v>769</v>
      </c>
      <c r="B193" t="s">
        <v>419</v>
      </c>
      <c r="C193">
        <v>1</v>
      </c>
      <c r="D193" s="15">
        <v>120.065</v>
      </c>
      <c r="E193" t="s">
        <v>8</v>
      </c>
      <c r="F193" s="16">
        <v>0.33333333333333331</v>
      </c>
      <c r="G193" t="s">
        <v>418</v>
      </c>
      <c r="H193" s="23">
        <v>9.5000000000000005E-15</v>
      </c>
      <c r="I193" s="14">
        <v>2.8500000000000005E-14</v>
      </c>
      <c r="J193" s="24">
        <v>3.1350000000000003E-15</v>
      </c>
      <c r="K193" s="60"/>
      <c r="L193" s="14"/>
      <c r="M193" s="24"/>
      <c r="N193" s="14"/>
      <c r="O193" s="14"/>
      <c r="P193" s="24"/>
      <c r="Q193" s="6">
        <v>0.10671152512412033</v>
      </c>
      <c r="R193" s="6">
        <v>6.2884393492839669E-2</v>
      </c>
      <c r="S193" s="17"/>
      <c r="T193" s="17"/>
      <c r="U193" s="20">
        <v>0.10671152512412033</v>
      </c>
      <c r="V193" s="17">
        <f>SQRT(T193^2+R193^2)</f>
        <v>6.2884393492839669E-2</v>
      </c>
      <c r="W193" s="17"/>
      <c r="X193" s="17">
        <v>0.47988753634106002</v>
      </c>
      <c r="Y193" s="17">
        <v>0.14396626090231801</v>
      </c>
      <c r="Z193" s="17"/>
      <c r="AA193" s="17"/>
      <c r="AB193" s="20">
        <v>0.47988753634106002</v>
      </c>
      <c r="AC193" s="17">
        <f>SQRT(Z193^2+X193^2)</f>
        <v>0.47988753634106002</v>
      </c>
      <c r="AD193" s="26">
        <v>61</v>
      </c>
      <c r="AE193" s="26"/>
      <c r="AF193" s="26"/>
      <c r="AG193" t="s">
        <v>877</v>
      </c>
      <c r="AH193" s="38"/>
    </row>
    <row r="194" spans="1:34" x14ac:dyDescent="0.25">
      <c r="A194" s="1" t="s">
        <v>385</v>
      </c>
      <c r="B194" t="s">
        <v>386</v>
      </c>
      <c r="C194">
        <v>0</v>
      </c>
      <c r="D194" s="15">
        <v>114.039</v>
      </c>
      <c r="E194" t="s">
        <v>8</v>
      </c>
      <c r="F194" s="16">
        <v>0.5</v>
      </c>
      <c r="G194" t="s">
        <v>625</v>
      </c>
      <c r="H194" s="23">
        <v>1.7600000000000001E-13</v>
      </c>
      <c r="I194" s="14">
        <v>5.2799999999999997E-13</v>
      </c>
      <c r="J194" s="24">
        <v>5.8080000000000003E-14</v>
      </c>
      <c r="K194" s="60"/>
      <c r="L194" s="14"/>
      <c r="M194" s="24"/>
      <c r="N194" s="14"/>
      <c r="O194" s="14"/>
      <c r="P194" s="24"/>
      <c r="Q194" s="6">
        <v>0.37737354169201698</v>
      </c>
      <c r="R194" s="6">
        <v>0.14303522919763451</v>
      </c>
      <c r="S194" s="17"/>
      <c r="T194" s="17"/>
      <c r="U194" s="20">
        <v>0.37737354169201698</v>
      </c>
      <c r="V194" s="17">
        <f>SQRT(T194^2+R194^2)</f>
        <v>0.14303522919763451</v>
      </c>
      <c r="W194" s="17"/>
      <c r="X194" s="17">
        <v>1.39375732757855</v>
      </c>
      <c r="Y194" s="17">
        <v>0.41812719827356498</v>
      </c>
      <c r="Z194" s="17"/>
      <c r="AA194" s="17"/>
      <c r="AB194" s="20">
        <v>1.39375732757855</v>
      </c>
      <c r="AC194" s="17">
        <f>SQRT(Z194^2+X194^2)</f>
        <v>1.39375732757855</v>
      </c>
      <c r="AD194" s="26">
        <v>63</v>
      </c>
      <c r="AE194" s="26"/>
      <c r="AF194" s="26"/>
      <c r="AG194" t="s">
        <v>384</v>
      </c>
      <c r="AH194" s="38"/>
    </row>
    <row r="195" spans="1:34" x14ac:dyDescent="0.25">
      <c r="A195" s="74" t="s">
        <v>770</v>
      </c>
      <c r="B195" t="s">
        <v>398</v>
      </c>
      <c r="C195">
        <v>0.25</v>
      </c>
      <c r="D195" s="15">
        <v>116.05500000000001</v>
      </c>
      <c r="E195" t="s">
        <v>8</v>
      </c>
      <c r="F195" s="16">
        <v>0.5</v>
      </c>
      <c r="G195" t="s">
        <v>626</v>
      </c>
      <c r="H195" s="23">
        <v>5.3299999999999998E-14</v>
      </c>
      <c r="I195" s="14">
        <v>1.5990000000000001E-13</v>
      </c>
      <c r="J195" s="24">
        <v>1.7589000000000001E-14</v>
      </c>
      <c r="K195" s="60"/>
      <c r="L195" s="14"/>
      <c r="M195" s="24"/>
      <c r="N195" s="14"/>
      <c r="O195" s="14"/>
      <c r="P195" s="24"/>
      <c r="Q195" s="6">
        <v>0.25508784498055947</v>
      </c>
      <c r="R195" s="6">
        <v>0.113379997274402</v>
      </c>
      <c r="S195" s="17"/>
      <c r="T195" s="17"/>
      <c r="U195" s="20">
        <v>0.25508784498055947</v>
      </c>
      <c r="V195" s="17">
        <f>SQRT(T195^2+R195^2)</f>
        <v>0.113379997274402</v>
      </c>
      <c r="W195" s="17"/>
      <c r="X195" s="17">
        <v>1.71698853241534</v>
      </c>
      <c r="Y195" s="17">
        <v>0.515096559724602</v>
      </c>
      <c r="Z195" s="17"/>
      <c r="AA195" s="17"/>
      <c r="AB195" s="20">
        <v>1.71698853241534</v>
      </c>
      <c r="AC195" s="17">
        <f>SQRT(Z195^2+X195^2)</f>
        <v>1.71698853241534</v>
      </c>
      <c r="AD195" s="26">
        <v>3</v>
      </c>
      <c r="AE195" s="26"/>
      <c r="AF195" s="26"/>
      <c r="AH195" s="38"/>
    </row>
    <row r="196" spans="1:34" x14ac:dyDescent="0.25">
      <c r="A196" s="74" t="s">
        <v>399</v>
      </c>
      <c r="B196" t="s">
        <v>400</v>
      </c>
      <c r="C196">
        <v>0.25</v>
      </c>
      <c r="D196" s="15">
        <v>116.05500000000001</v>
      </c>
      <c r="E196" t="s">
        <v>8</v>
      </c>
      <c r="F196" s="16">
        <v>0.5</v>
      </c>
      <c r="G196" t="s">
        <v>626</v>
      </c>
      <c r="H196" s="23">
        <v>1.1799999999999999E-14</v>
      </c>
      <c r="I196" s="14">
        <v>3.5399999999999999E-14</v>
      </c>
      <c r="J196" s="24">
        <v>3.8939999999999998E-15</v>
      </c>
      <c r="K196" s="60"/>
      <c r="L196" s="14"/>
      <c r="M196" s="24"/>
      <c r="N196" s="14"/>
      <c r="O196" s="14"/>
      <c r="P196" s="24"/>
      <c r="Q196" s="6">
        <v>0.25508784498055947</v>
      </c>
      <c r="R196" s="6">
        <v>0.113379997274402</v>
      </c>
      <c r="S196" s="17"/>
      <c r="T196" s="17"/>
      <c r="U196" s="20">
        <v>0.25508784498055947</v>
      </c>
      <c r="V196" s="17">
        <f>SQRT(T196^2+R196^2)</f>
        <v>0.113379997274402</v>
      </c>
      <c r="W196" s="17"/>
      <c r="X196" s="17">
        <v>1.71698853241534</v>
      </c>
      <c r="Y196" s="17">
        <v>0.515096559724602</v>
      </c>
      <c r="Z196" s="17"/>
      <c r="AA196" s="17"/>
      <c r="AB196" s="20">
        <v>1.71698853241534</v>
      </c>
      <c r="AC196" s="17">
        <f>SQRT(Z196^2+X196^2)</f>
        <v>1.71698853241534</v>
      </c>
      <c r="AD196" s="26">
        <v>3</v>
      </c>
      <c r="AE196" s="26"/>
      <c r="AF196" s="26"/>
      <c r="AH196" s="37"/>
    </row>
    <row r="197" spans="1:34" x14ac:dyDescent="0.25">
      <c r="A197" s="5" t="s">
        <v>350</v>
      </c>
      <c r="B197" t="s">
        <v>351</v>
      </c>
      <c r="C197">
        <v>1</v>
      </c>
      <c r="D197" s="15">
        <v>108.02800000000001</v>
      </c>
      <c r="E197" t="s">
        <v>8</v>
      </c>
      <c r="F197" s="16">
        <v>1</v>
      </c>
      <c r="G197" t="s">
        <v>627</v>
      </c>
      <c r="H197" s="23">
        <v>2.9999999999999998E-13</v>
      </c>
      <c r="I197" s="14">
        <v>9E-13</v>
      </c>
      <c r="J197" s="24">
        <v>9.8999999999999995E-14</v>
      </c>
      <c r="K197" s="60"/>
      <c r="L197" s="14"/>
      <c r="M197" s="24"/>
      <c r="N197" s="14"/>
      <c r="O197" s="14"/>
      <c r="P197" s="24"/>
      <c r="Q197" s="6">
        <v>0.36767961759644602</v>
      </c>
      <c r="R197" s="6">
        <v>0.15788532288124399</v>
      </c>
      <c r="S197" s="17"/>
      <c r="T197" s="17"/>
      <c r="U197" s="20">
        <v>0.36767961759644602</v>
      </c>
      <c r="V197" s="17">
        <f>SQRT(T197^2+R197^2)</f>
        <v>0.15788532288124399</v>
      </c>
      <c r="W197" s="17"/>
      <c r="X197" s="17">
        <v>0.40422074354141202</v>
      </c>
      <c r="Y197" s="17">
        <v>0.1212662230624236</v>
      </c>
      <c r="Z197" s="17"/>
      <c r="AA197" s="17"/>
      <c r="AB197" s="20">
        <v>0.40422074354141202</v>
      </c>
      <c r="AC197" s="17">
        <f>SQRT(Z197^2+X197^2)</f>
        <v>0.40422074354141202</v>
      </c>
      <c r="AD197" s="26" t="s">
        <v>801</v>
      </c>
      <c r="AE197" s="26"/>
      <c r="AF197" s="26"/>
      <c r="AH197" s="38"/>
    </row>
    <row r="198" spans="1:34" x14ac:dyDescent="0.25">
      <c r="A198" s="1" t="s">
        <v>771</v>
      </c>
      <c r="B198" t="s">
        <v>176</v>
      </c>
      <c r="C198">
        <v>0</v>
      </c>
      <c r="D198" s="15">
        <v>81.065100000000001</v>
      </c>
      <c r="E198" t="s">
        <v>8</v>
      </c>
      <c r="F198" s="16">
        <v>0.67202087499999996</v>
      </c>
      <c r="G198" t="s">
        <v>628</v>
      </c>
      <c r="H198" s="23">
        <v>6.8600000000000006E-14</v>
      </c>
      <c r="I198" s="14">
        <v>2.0580000000000002E-13</v>
      </c>
      <c r="J198" s="24">
        <v>2.2638000000000002E-14</v>
      </c>
      <c r="K198" s="60"/>
      <c r="L198" s="14"/>
      <c r="M198" s="24"/>
      <c r="N198" s="14"/>
      <c r="O198" s="14"/>
      <c r="P198" s="24"/>
      <c r="Q198" s="6">
        <v>4.3072265608180955E-2</v>
      </c>
      <c r="R198" s="6">
        <v>2.9864134491743608E-2</v>
      </c>
      <c r="S198" s="17"/>
      <c r="T198" s="17"/>
      <c r="U198" s="20">
        <v>4.3072265608180955E-2</v>
      </c>
      <c r="V198" s="17">
        <f>SQRT(T198^2+R198^2)</f>
        <v>2.9864134491743608E-2</v>
      </c>
      <c r="W198" s="17"/>
      <c r="X198" s="17">
        <v>0.11451717865079611</v>
      </c>
      <c r="Y198" s="17">
        <v>3.435515359523883E-2</v>
      </c>
      <c r="Z198" s="17"/>
      <c r="AA198" s="17"/>
      <c r="AB198" s="20">
        <v>0.11451717865079611</v>
      </c>
      <c r="AC198" s="17">
        <f>SQRT(Z198^2+X198^2)</f>
        <v>0.11451717865079611</v>
      </c>
      <c r="AD198" s="26">
        <v>64</v>
      </c>
      <c r="AE198" s="26"/>
      <c r="AF198" s="26"/>
      <c r="AG198" t="s">
        <v>84</v>
      </c>
      <c r="AH198" s="38"/>
    </row>
    <row r="199" spans="1:34" x14ac:dyDescent="0.25">
      <c r="A199" s="1" t="s">
        <v>772</v>
      </c>
      <c r="B199" t="s">
        <v>403</v>
      </c>
      <c r="C199">
        <v>0</v>
      </c>
      <c r="D199" s="15">
        <v>116.07</v>
      </c>
      <c r="E199" t="s">
        <v>8</v>
      </c>
      <c r="F199" s="16">
        <v>4.0858749999999985E-2</v>
      </c>
      <c r="G199" t="s">
        <v>629</v>
      </c>
      <c r="H199" s="23">
        <v>2.2900000000000002E-16</v>
      </c>
      <c r="I199" s="14">
        <v>6.8700000000000012E-16</v>
      </c>
      <c r="J199" s="24">
        <v>7.5570000000000013E-17</v>
      </c>
      <c r="K199" s="60"/>
      <c r="L199" s="14"/>
      <c r="M199" s="24"/>
      <c r="N199" s="14"/>
      <c r="O199" s="14"/>
      <c r="P199" s="24"/>
      <c r="Q199" s="6">
        <v>3.5338192489058461E-3</v>
      </c>
      <c r="R199" s="6">
        <v>2.9821388973705607E-3</v>
      </c>
      <c r="S199" s="17"/>
      <c r="T199" s="17"/>
      <c r="U199" s="20">
        <v>3.5338192489058461E-3</v>
      </c>
      <c r="V199" s="17">
        <f>SQRT(T199^2+R199^2)</f>
        <v>2.9821388973705607E-3</v>
      </c>
      <c r="W199" s="17"/>
      <c r="X199" s="17">
        <v>4.5736862955700482E-4</v>
      </c>
      <c r="Y199" s="17">
        <v>1.3721058886710145E-4</v>
      </c>
      <c r="Z199" s="17"/>
      <c r="AA199" s="17"/>
      <c r="AB199" s="20">
        <v>4.5736862955700482E-4</v>
      </c>
      <c r="AC199" s="17">
        <f>SQRT(Z199^2+X199^2)</f>
        <v>4.5736862955700482E-4</v>
      </c>
      <c r="AD199" s="26">
        <v>24</v>
      </c>
      <c r="AE199" s="26"/>
      <c r="AF199" s="26"/>
      <c r="AG199" t="s">
        <v>878</v>
      </c>
      <c r="AH199" s="38"/>
    </row>
    <row r="200" spans="1:34" x14ac:dyDescent="0.25">
      <c r="A200" s="1" t="s">
        <v>60</v>
      </c>
      <c r="B200" t="s">
        <v>61</v>
      </c>
      <c r="C200">
        <v>0</v>
      </c>
      <c r="D200" s="15">
        <v>57.065100000000001</v>
      </c>
      <c r="E200" t="s">
        <v>8</v>
      </c>
      <c r="F200" s="16">
        <v>1</v>
      </c>
      <c r="G200" t="s">
        <v>630</v>
      </c>
      <c r="H200" s="23">
        <v>1.1E-12</v>
      </c>
      <c r="I200" s="14">
        <v>2.9999999999999998E-13</v>
      </c>
      <c r="J200" s="24">
        <v>2.9999999999999998E-13</v>
      </c>
      <c r="K200" s="60"/>
      <c r="L200" s="14"/>
      <c r="M200" s="24"/>
      <c r="N200" s="14"/>
      <c r="O200" s="14"/>
      <c r="P200" s="24"/>
      <c r="Q200" s="6">
        <v>1.4887447067345599E-2</v>
      </c>
      <c r="R200" s="6">
        <v>9.7692883142893108E-3</v>
      </c>
      <c r="S200" s="17"/>
      <c r="T200" s="17"/>
      <c r="U200" s="20">
        <v>1.4887447067345599E-2</v>
      </c>
      <c r="V200" s="17">
        <f>SQRT(T200^2+R200^2)</f>
        <v>9.7692883142893108E-3</v>
      </c>
      <c r="W200" s="17"/>
      <c r="X200" s="17">
        <v>7.7071391266124695E-2</v>
      </c>
      <c r="Y200" s="17">
        <v>2.3121417379837406E-2</v>
      </c>
      <c r="Z200" s="17"/>
      <c r="AA200" s="17"/>
      <c r="AB200" s="20">
        <v>7.7071391266124695E-2</v>
      </c>
      <c r="AC200" s="17">
        <f>SQRT(Z200^2+X200^2)</f>
        <v>7.7071391266124695E-2</v>
      </c>
      <c r="AD200" s="26">
        <v>50</v>
      </c>
      <c r="AE200" s="26"/>
      <c r="AF200" s="26"/>
      <c r="AG200" t="s">
        <v>32</v>
      </c>
      <c r="AH200" s="38"/>
    </row>
    <row r="201" spans="1:34" x14ac:dyDescent="0.25">
      <c r="A201" s="1" t="s">
        <v>44</v>
      </c>
      <c r="B201" t="s">
        <v>45</v>
      </c>
      <c r="C201">
        <v>0</v>
      </c>
      <c r="D201" s="15">
        <v>51.0182</v>
      </c>
      <c r="E201" t="s">
        <v>8</v>
      </c>
      <c r="F201" s="16">
        <v>1</v>
      </c>
      <c r="G201" t="s">
        <v>631</v>
      </c>
      <c r="H201" s="23">
        <v>2.2900000000000002E-16</v>
      </c>
      <c r="I201" s="14">
        <v>6.8700000000000012E-16</v>
      </c>
      <c r="J201" s="24">
        <v>7.5570000000000013E-17</v>
      </c>
      <c r="K201" s="60"/>
      <c r="L201" s="14"/>
      <c r="M201" s="24"/>
      <c r="N201" s="14"/>
      <c r="O201" s="14"/>
      <c r="P201" s="24"/>
      <c r="Q201" s="6">
        <v>1.0181806904286101E-2</v>
      </c>
      <c r="R201" s="6">
        <v>6.96584162235412E-3</v>
      </c>
      <c r="S201" s="17"/>
      <c r="T201" s="17"/>
      <c r="U201" s="20">
        <v>1.0181806904286101E-2</v>
      </c>
      <c r="V201" s="17">
        <f>SQRT(T201^2+R201^2)</f>
        <v>6.96584162235412E-3</v>
      </c>
      <c r="W201" s="17"/>
      <c r="X201" s="17">
        <v>4.097929216532E-3</v>
      </c>
      <c r="Y201" s="17">
        <v>1.2293787649595999E-3</v>
      </c>
      <c r="Z201" s="17"/>
      <c r="AA201" s="17"/>
      <c r="AB201" s="20">
        <v>4.097929216532E-3</v>
      </c>
      <c r="AC201" s="17">
        <f>SQRT(Z201^2+X201^2)</f>
        <v>4.097929216532E-3</v>
      </c>
      <c r="AD201" s="26">
        <v>24</v>
      </c>
      <c r="AE201" s="26"/>
      <c r="AF201" s="26"/>
      <c r="AG201" t="s">
        <v>879</v>
      </c>
      <c r="AH201" s="37"/>
    </row>
    <row r="202" spans="1:34" x14ac:dyDescent="0.25">
      <c r="A202" s="5" t="s">
        <v>773</v>
      </c>
      <c r="B202" t="s">
        <v>420</v>
      </c>
      <c r="C202">
        <v>1</v>
      </c>
      <c r="D202" s="15">
        <v>120.065</v>
      </c>
      <c r="E202" t="s">
        <v>8</v>
      </c>
      <c r="F202" s="16">
        <v>0.33333333333333331</v>
      </c>
      <c r="G202" t="s">
        <v>418</v>
      </c>
      <c r="H202" s="23">
        <v>9.5000000000000005E-15</v>
      </c>
      <c r="I202" s="14">
        <v>2.8500000000000005E-14</v>
      </c>
      <c r="J202" s="24">
        <v>3.1350000000000003E-15</v>
      </c>
      <c r="K202" s="60"/>
      <c r="L202" s="14"/>
      <c r="M202" s="24"/>
      <c r="N202" s="14"/>
      <c r="O202" s="14"/>
      <c r="P202" s="24"/>
      <c r="Q202" s="6">
        <v>0.10671152512412033</v>
      </c>
      <c r="R202" s="6">
        <v>6.2884393492839669E-2</v>
      </c>
      <c r="S202" s="17"/>
      <c r="T202" s="17"/>
      <c r="U202" s="20">
        <v>0.10671152512412033</v>
      </c>
      <c r="V202" s="17">
        <f>SQRT(T202^2+R202^2)</f>
        <v>6.2884393492839669E-2</v>
      </c>
      <c r="W202" s="17"/>
      <c r="X202" s="17">
        <v>0.47988753634106002</v>
      </c>
      <c r="Y202" s="17">
        <v>0.14396626090231801</v>
      </c>
      <c r="Z202" s="17">
        <v>3.0003656359932074E-2</v>
      </c>
      <c r="AA202" s="17">
        <v>9.0010969079796221E-3</v>
      </c>
      <c r="AB202" s="20">
        <v>0.25494559635049607</v>
      </c>
      <c r="AC202" s="17">
        <f>SQRT(Z202^2+X202^2)</f>
        <v>0.48082456980738525</v>
      </c>
      <c r="AD202" s="26">
        <v>61</v>
      </c>
      <c r="AE202" s="26"/>
      <c r="AF202" s="26"/>
      <c r="AG202" t="s">
        <v>877</v>
      </c>
      <c r="AH202" s="38"/>
    </row>
    <row r="203" spans="1:34" x14ac:dyDescent="0.25">
      <c r="A203" s="1" t="s">
        <v>520</v>
      </c>
      <c r="B203" t="s">
        <v>521</v>
      </c>
      <c r="C203">
        <v>0.5</v>
      </c>
      <c r="D203" s="15">
        <v>154.07</v>
      </c>
      <c r="E203" t="s">
        <v>8</v>
      </c>
      <c r="F203" s="16">
        <v>1</v>
      </c>
      <c r="G203" t="s">
        <v>632</v>
      </c>
      <c r="H203" s="23">
        <v>1.5839999999999999E-10</v>
      </c>
      <c r="I203" s="14">
        <v>8.1000000000000005E-11</v>
      </c>
      <c r="J203" s="24">
        <v>8.1000000000000005E-11</v>
      </c>
      <c r="K203" s="60">
        <v>3.9999999999999999E-19</v>
      </c>
      <c r="L203" s="14">
        <v>1.2E-18</v>
      </c>
      <c r="M203" s="24">
        <v>1.1999999999999999E-19</v>
      </c>
      <c r="N203" s="14">
        <v>8.1000000000000005E-11</v>
      </c>
      <c r="O203" s="14">
        <v>9.7999999999999994E-12</v>
      </c>
      <c r="P203" s="24">
        <v>9.7999999999999994E-12</v>
      </c>
      <c r="Q203" s="6">
        <v>6.1946616433743197E-2</v>
      </c>
      <c r="R203" s="6">
        <v>2.0567078946179901E-2</v>
      </c>
      <c r="S203" s="17"/>
      <c r="T203" s="17"/>
      <c r="U203" s="20">
        <v>6.1946616433743197E-2</v>
      </c>
      <c r="V203" s="17">
        <f>SQRT(T203^2+R203^2)</f>
        <v>2.0567078946179901E-2</v>
      </c>
      <c r="W203" s="17"/>
      <c r="X203" s="17">
        <v>0.449963062997007</v>
      </c>
      <c r="Y203" s="17">
        <v>0.13498891889910208</v>
      </c>
      <c r="Z203" s="17"/>
      <c r="AA203" s="17"/>
      <c r="AB203" s="20">
        <v>0.449963062997007</v>
      </c>
      <c r="AC203" s="17">
        <f>SQRT(Z203^2+X203^2)</f>
        <v>0.449963062997007</v>
      </c>
      <c r="AD203" s="26">
        <v>45</v>
      </c>
      <c r="AE203" s="26">
        <v>46</v>
      </c>
      <c r="AF203" s="26">
        <v>48</v>
      </c>
      <c r="AG203" t="s">
        <v>825</v>
      </c>
      <c r="AH203" s="38"/>
    </row>
    <row r="204" spans="1:34" x14ac:dyDescent="0.25">
      <c r="A204" s="5" t="s">
        <v>73</v>
      </c>
      <c r="B204" t="s">
        <v>74</v>
      </c>
      <c r="C204">
        <v>0</v>
      </c>
      <c r="D204" s="15">
        <v>59.080800000000004</v>
      </c>
      <c r="E204" t="s">
        <v>8</v>
      </c>
      <c r="F204" s="16">
        <v>1</v>
      </c>
      <c r="G204" t="s">
        <v>633</v>
      </c>
      <c r="H204" s="23">
        <v>4.9999999999999999E-13</v>
      </c>
      <c r="I204" s="14">
        <v>1E-13</v>
      </c>
      <c r="J204" s="24">
        <v>1E-13</v>
      </c>
      <c r="K204" s="60"/>
      <c r="L204" s="14"/>
      <c r="M204" s="24"/>
      <c r="N204" s="14"/>
      <c r="O204" s="14"/>
      <c r="P204" s="24"/>
      <c r="Q204" s="6">
        <v>1.17203102497761E-2</v>
      </c>
      <c r="R204" s="6">
        <v>9.1345498962872706E-3</v>
      </c>
      <c r="S204" s="17"/>
      <c r="T204" s="17"/>
      <c r="U204" s="20">
        <v>1.17203102497761E-2</v>
      </c>
      <c r="V204" s="17">
        <f>SQRT(T204^2+R204^2)</f>
        <v>9.1345498962872706E-3</v>
      </c>
      <c r="W204" s="17"/>
      <c r="X204" s="17">
        <v>8.3092432456394305E-2</v>
      </c>
      <c r="Y204" s="17">
        <v>2.4927729736918289E-2</v>
      </c>
      <c r="Z204" s="17"/>
      <c r="AA204" s="17"/>
      <c r="AB204" s="20">
        <v>8.3092432456394305E-2</v>
      </c>
      <c r="AC204" s="17">
        <f>SQRT(Z204^2+X204^2)</f>
        <v>8.3092432456394305E-2</v>
      </c>
      <c r="AD204" s="26">
        <v>50</v>
      </c>
      <c r="AE204" s="26"/>
      <c r="AF204" s="26"/>
      <c r="AH204" s="38"/>
    </row>
    <row r="205" spans="1:34" x14ac:dyDescent="0.25">
      <c r="A205" s="5" t="s">
        <v>493</v>
      </c>
      <c r="B205" t="s">
        <v>494</v>
      </c>
      <c r="C205">
        <v>0</v>
      </c>
      <c r="D205" s="15">
        <v>137.05500000000001</v>
      </c>
      <c r="E205" t="s">
        <v>8</v>
      </c>
      <c r="F205" s="16">
        <v>1</v>
      </c>
      <c r="G205" t="s">
        <v>634</v>
      </c>
      <c r="H205" s="23">
        <v>6.7900000000000004E-17</v>
      </c>
      <c r="I205" s="14">
        <v>2.0370000000000001E-16</v>
      </c>
      <c r="J205" s="24">
        <v>2.2407000000000001E-17</v>
      </c>
      <c r="K205" s="60"/>
      <c r="L205" s="14"/>
      <c r="M205" s="24"/>
      <c r="N205" s="14"/>
      <c r="O205" s="14"/>
      <c r="P205" s="24"/>
      <c r="Q205" s="6">
        <v>1.5908118015985798E-2</v>
      </c>
      <c r="R205" s="6">
        <v>4.7015713808856302E-3</v>
      </c>
      <c r="S205" s="17"/>
      <c r="T205" s="17"/>
      <c r="U205" s="20">
        <v>1.5908118015985798E-2</v>
      </c>
      <c r="V205" s="17">
        <f>SQRT(T205^2+R205^2)</f>
        <v>4.7015713808856302E-3</v>
      </c>
      <c r="W205" s="17"/>
      <c r="X205" s="17">
        <v>5.4044713450992703E-2</v>
      </c>
      <c r="Y205" s="17">
        <v>1.6213414035297809E-2</v>
      </c>
      <c r="Z205" s="17"/>
      <c r="AA205" s="17"/>
      <c r="AB205" s="20">
        <v>5.4044713450992703E-2</v>
      </c>
      <c r="AC205" s="17">
        <f>SQRT(Z205^2+X205^2)</f>
        <v>5.4044713450992703E-2</v>
      </c>
      <c r="AD205" s="26">
        <v>24</v>
      </c>
      <c r="AE205" s="26"/>
      <c r="AF205" s="26"/>
      <c r="AG205" t="s">
        <v>463</v>
      </c>
      <c r="AH205" s="38"/>
    </row>
    <row r="206" spans="1:34" x14ac:dyDescent="0.25">
      <c r="A206" s="5" t="s">
        <v>513</v>
      </c>
      <c r="B206" t="s">
        <v>514</v>
      </c>
      <c r="C206">
        <v>0</v>
      </c>
      <c r="D206" s="15">
        <v>152.05500000000001</v>
      </c>
      <c r="E206" t="s">
        <v>8</v>
      </c>
      <c r="F206" s="16">
        <v>1</v>
      </c>
      <c r="G206" t="s">
        <v>635</v>
      </c>
      <c r="H206" s="23">
        <f>0.0000000000269 + 0.0000000000000024</f>
        <v>2.6902399999999998E-11</v>
      </c>
      <c r="I206" s="14">
        <v>8.0707199999999998E-11</v>
      </c>
      <c r="J206" s="24">
        <v>8.8777919999999994E-12</v>
      </c>
      <c r="K206" s="60">
        <v>3.9999999999999999E-19</v>
      </c>
      <c r="L206" s="14">
        <v>1.2E-18</v>
      </c>
      <c r="M206" s="24">
        <v>1.1999999999999999E-19</v>
      </c>
      <c r="N206" s="14">
        <v>7.5300000000000001E-11</v>
      </c>
      <c r="O206" s="14">
        <v>1.506E-10</v>
      </c>
      <c r="P206" s="24">
        <v>3.7650000000000001E-11</v>
      </c>
      <c r="Q206" s="6">
        <v>0.57679080565764895</v>
      </c>
      <c r="R206" s="6">
        <v>0.47701774683476</v>
      </c>
      <c r="S206" s="17"/>
      <c r="T206" s="17"/>
      <c r="U206" s="20">
        <v>0.57679080565764895</v>
      </c>
      <c r="V206" s="17">
        <f>SQRT(T206^2+R206^2)</f>
        <v>0.47701774683476</v>
      </c>
      <c r="W206" s="17"/>
      <c r="X206" s="17">
        <v>0.73044711200539003</v>
      </c>
      <c r="Y206" s="17">
        <v>0.21913413360161701</v>
      </c>
      <c r="Z206" s="17"/>
      <c r="AA206" s="17"/>
      <c r="AB206" s="20">
        <v>0.73044711200539003</v>
      </c>
      <c r="AC206" s="17">
        <f>SQRT(Z206^2+X206^2)</f>
        <v>0.73044711200539003</v>
      </c>
      <c r="AD206" s="26">
        <v>45</v>
      </c>
      <c r="AE206" s="26">
        <v>46</v>
      </c>
      <c r="AF206" s="26">
        <v>47</v>
      </c>
      <c r="AG206" t="s">
        <v>512</v>
      </c>
      <c r="AH206" s="38"/>
    </row>
    <row r="207" spans="1:34" x14ac:dyDescent="0.25">
      <c r="A207" s="5" t="s">
        <v>750</v>
      </c>
      <c r="B207" t="s">
        <v>511</v>
      </c>
      <c r="C207">
        <v>0</v>
      </c>
      <c r="D207" s="15">
        <v>150.07499999999999</v>
      </c>
      <c r="E207" t="s">
        <v>8</v>
      </c>
      <c r="F207" s="16">
        <v>1</v>
      </c>
      <c r="G207" t="s">
        <v>636</v>
      </c>
      <c r="H207" s="23">
        <v>2.6899999999999999E-11</v>
      </c>
      <c r="I207" s="14">
        <v>8.069999999999999E-11</v>
      </c>
      <c r="J207" s="24">
        <v>8.8769999999999994E-12</v>
      </c>
      <c r="K207" s="60">
        <v>3.9999999999999999E-19</v>
      </c>
      <c r="L207" s="14">
        <v>1.2E-18</v>
      </c>
      <c r="M207" s="24">
        <v>1.1999999999999999E-19</v>
      </c>
      <c r="N207" s="14">
        <v>7.5300000000000001E-11</v>
      </c>
      <c r="O207" s="14">
        <v>1.506E-10</v>
      </c>
      <c r="P207" s="24">
        <v>3.7650000000000001E-11</v>
      </c>
      <c r="Q207" s="6">
        <v>0.462731647720032</v>
      </c>
      <c r="R207" s="6">
        <v>0.247649548448268</v>
      </c>
      <c r="S207" s="17"/>
      <c r="T207" s="17"/>
      <c r="U207" s="20">
        <v>0.462731647720032</v>
      </c>
      <c r="V207" s="17">
        <f>SQRT(T207^2+R207^2)</f>
        <v>0.247649548448268</v>
      </c>
      <c r="W207" s="17"/>
      <c r="X207" s="17">
        <v>1.4883207125323701</v>
      </c>
      <c r="Y207" s="17">
        <v>0.44649621375971099</v>
      </c>
      <c r="Z207" s="17"/>
      <c r="AA207" s="17"/>
      <c r="AB207" s="20">
        <v>1.4883207125323701</v>
      </c>
      <c r="AC207" s="17">
        <f>SQRT(Z207^2+X207^2)</f>
        <v>1.4883207125323701</v>
      </c>
      <c r="AD207" s="26">
        <v>45</v>
      </c>
      <c r="AE207" s="26">
        <v>46</v>
      </c>
      <c r="AF207" s="26">
        <v>47</v>
      </c>
      <c r="AG207" t="s">
        <v>510</v>
      </c>
      <c r="AH207" s="38"/>
    </row>
    <row r="208" spans="1:34" x14ac:dyDescent="0.25">
      <c r="A208" s="5" t="s">
        <v>10</v>
      </c>
      <c r="B208" t="s">
        <v>11</v>
      </c>
      <c r="C208">
        <v>0.75</v>
      </c>
      <c r="D208" s="15">
        <v>25.0151</v>
      </c>
      <c r="E208" t="s">
        <v>560</v>
      </c>
      <c r="F208" s="16">
        <v>0.56828671428571431</v>
      </c>
      <c r="G208" t="s">
        <v>11</v>
      </c>
      <c r="H208" s="23">
        <v>9.9999999999999998E-17</v>
      </c>
      <c r="I208" s="14">
        <v>2.9999999999999999E-16</v>
      </c>
      <c r="J208" s="24">
        <v>3.3E-17</v>
      </c>
      <c r="K208" s="60"/>
      <c r="L208" s="14"/>
      <c r="M208" s="24"/>
      <c r="N208" s="14"/>
      <c r="O208" s="14"/>
      <c r="P208" s="24"/>
      <c r="Q208" s="6">
        <v>2.9085912673575143</v>
      </c>
      <c r="R208" s="6">
        <v>1.106354382900042</v>
      </c>
      <c r="S208" s="12">
        <v>12.135327319303483</v>
      </c>
      <c r="T208" s="17">
        <v>3.6405981957910449</v>
      </c>
      <c r="U208" s="20">
        <v>7.5219592933304984</v>
      </c>
      <c r="V208" s="17">
        <f>SQRT(T208^2+R208^2)</f>
        <v>3.8049934617235737</v>
      </c>
      <c r="W208" s="17"/>
      <c r="X208" s="17">
        <v>4.8498443916581673</v>
      </c>
      <c r="Y208" s="17">
        <v>1.45495331749745</v>
      </c>
      <c r="Z208" s="17">
        <v>3.2788296717027787</v>
      </c>
      <c r="AA208" s="17">
        <v>0.98364890151083362</v>
      </c>
      <c r="AB208" s="20">
        <v>4.0643370316804734</v>
      </c>
      <c r="AC208" s="17">
        <f>SQRT(Z208^2+X208^2)</f>
        <v>5.8542048682410091</v>
      </c>
      <c r="AD208" s="26">
        <v>33</v>
      </c>
      <c r="AE208" s="26"/>
      <c r="AF208" s="26"/>
      <c r="AH208" s="37"/>
    </row>
    <row r="209" spans="1:34" x14ac:dyDescent="0.25">
      <c r="A209" s="1" t="s">
        <v>14</v>
      </c>
      <c r="B209" t="s">
        <v>15</v>
      </c>
      <c r="C209">
        <v>1</v>
      </c>
      <c r="D209" s="15">
        <v>27.030799999999999</v>
      </c>
      <c r="E209" t="s">
        <v>560</v>
      </c>
      <c r="F209" s="16">
        <v>0.87426711111111111</v>
      </c>
      <c r="G209" t="s">
        <v>15</v>
      </c>
      <c r="H209" s="23">
        <v>2.1000000000000001E-16</v>
      </c>
      <c r="I209" s="14">
        <v>6.2999999999999998E-16</v>
      </c>
      <c r="J209" s="24">
        <v>6.9300000000000012E-17</v>
      </c>
      <c r="K209" s="60"/>
      <c r="L209" s="14"/>
      <c r="M209" s="24"/>
      <c r="N209" s="14"/>
      <c r="O209" s="14"/>
      <c r="P209" s="24"/>
      <c r="Q209" s="6">
        <v>6.3500981071224691</v>
      </c>
      <c r="R209" s="6">
        <v>2.5019574643274294</v>
      </c>
      <c r="S209" s="12">
        <v>41.083139362225346</v>
      </c>
      <c r="T209" s="17">
        <v>12.324941808667603</v>
      </c>
      <c r="U209" s="20">
        <v>23.716618734673908</v>
      </c>
      <c r="V209" s="17">
        <f>SQRT(T209^2+R209^2)</f>
        <v>12.576326241806324</v>
      </c>
      <c r="W209" s="17"/>
      <c r="X209" s="17">
        <v>7.2550824041452433</v>
      </c>
      <c r="Y209" s="17">
        <v>2.176524721243573</v>
      </c>
      <c r="Z209" s="17">
        <v>16.771850042413597</v>
      </c>
      <c r="AA209" s="17">
        <v>5.0315550127240787</v>
      </c>
      <c r="AB209" s="20">
        <v>12.013466223279419</v>
      </c>
      <c r="AC209" s="17">
        <f>SQRT(Z209^2+X209^2)</f>
        <v>18.273783804569508</v>
      </c>
      <c r="AD209" s="26">
        <v>33</v>
      </c>
      <c r="AE209" s="26"/>
      <c r="AF209" s="26"/>
      <c r="AH209" s="38"/>
    </row>
    <row r="210" spans="1:34" x14ac:dyDescent="0.25">
      <c r="A210" s="1" t="s">
        <v>27</v>
      </c>
      <c r="B210" t="s">
        <v>28</v>
      </c>
      <c r="C210">
        <v>1</v>
      </c>
      <c r="D210" s="15">
        <v>42.054200000000002</v>
      </c>
      <c r="E210" t="s">
        <v>560</v>
      </c>
      <c r="F210" s="16">
        <v>0.61789724999999995</v>
      </c>
      <c r="G210" t="s">
        <v>28</v>
      </c>
      <c r="H210" s="23">
        <v>9.5399999999999996E-15</v>
      </c>
      <c r="I210" s="14">
        <v>2.8619999999999996E-14</v>
      </c>
      <c r="J210" s="24">
        <v>3.1482000000000002E-15</v>
      </c>
      <c r="K210" s="60"/>
      <c r="L210" s="14"/>
      <c r="M210" s="24"/>
      <c r="N210" s="14"/>
      <c r="O210" s="14"/>
      <c r="P210" s="24"/>
      <c r="Q210" s="6">
        <v>2.7922169863211295</v>
      </c>
      <c r="R210" s="6">
        <v>1.0959980267896101</v>
      </c>
      <c r="S210" s="12">
        <v>8.2166278724450681</v>
      </c>
      <c r="T210" s="17">
        <v>2.4649883617335204</v>
      </c>
      <c r="U210" s="20">
        <v>5.5044224293830988</v>
      </c>
      <c r="V210" s="17">
        <f>SQRT(T210^2+R210^2)</f>
        <v>2.697661820578781</v>
      </c>
      <c r="W210" s="17"/>
      <c r="X210" s="17">
        <v>5.1606798853730318</v>
      </c>
      <c r="Y210" s="17">
        <v>1.5482039656119095</v>
      </c>
      <c r="Z210" s="17">
        <v>4.258958772575121</v>
      </c>
      <c r="AA210" s="17">
        <v>1.2776876317725363</v>
      </c>
      <c r="AB210" s="20">
        <v>4.709819328974076</v>
      </c>
      <c r="AC210" s="17">
        <f>SQRT(Z210^2+X210^2)</f>
        <v>6.6911394176020869</v>
      </c>
      <c r="AD210" s="26">
        <v>33</v>
      </c>
      <c r="AE210" s="26"/>
      <c r="AF210" s="26"/>
      <c r="AH210" s="38"/>
    </row>
    <row r="211" spans="1:34" x14ac:dyDescent="0.25">
      <c r="A211" s="1" t="s">
        <v>20</v>
      </c>
      <c r="B211" t="s">
        <v>21</v>
      </c>
      <c r="C211">
        <v>0.75</v>
      </c>
      <c r="D211" s="15">
        <v>32.033499999999997</v>
      </c>
      <c r="E211" t="s">
        <v>560</v>
      </c>
      <c r="F211" s="16">
        <v>1</v>
      </c>
      <c r="G211" t="s">
        <v>637</v>
      </c>
      <c r="H211" s="23">
        <v>1.29E-16</v>
      </c>
      <c r="I211" s="14">
        <v>3.8699999999999998E-16</v>
      </c>
      <c r="J211" s="24">
        <v>4.2570000000000001E-17</v>
      </c>
      <c r="K211" s="60"/>
      <c r="L211" s="14"/>
      <c r="M211" s="24"/>
      <c r="N211" s="14"/>
      <c r="O211" s="14"/>
      <c r="P211" s="24"/>
      <c r="Q211" s="6">
        <v>13.4410380180737</v>
      </c>
      <c r="R211" s="6">
        <v>3.6249522054082801</v>
      </c>
      <c r="S211" s="12">
        <v>20.028030439084855</v>
      </c>
      <c r="T211" s="17">
        <v>6.0084091317254567</v>
      </c>
      <c r="U211" s="20">
        <v>16.734534228579278</v>
      </c>
      <c r="V211" s="17">
        <f>SQRT(T211^2+R211^2)</f>
        <v>7.0172116104401612</v>
      </c>
      <c r="W211" s="17"/>
      <c r="X211" s="17">
        <v>23.853326702566001</v>
      </c>
      <c r="Y211" s="17">
        <v>7.1559980107698005</v>
      </c>
      <c r="Z211" s="17">
        <v>5.204905194169803</v>
      </c>
      <c r="AA211" s="17">
        <v>1.5614715582509409</v>
      </c>
      <c r="AB211" s="20">
        <v>14.529115948367902</v>
      </c>
      <c r="AC211" s="17">
        <f>SQRT(Z211^2+X211^2)</f>
        <v>24.414590573254429</v>
      </c>
      <c r="AD211" s="26">
        <v>33</v>
      </c>
      <c r="AE211" s="26"/>
      <c r="AF211" s="26"/>
      <c r="AH211" s="38"/>
    </row>
    <row r="212" spans="1:34" x14ac:dyDescent="0.25">
      <c r="A212" s="5" t="s">
        <v>99</v>
      </c>
      <c r="B212" t="s">
        <v>100</v>
      </c>
      <c r="C212">
        <v>0</v>
      </c>
      <c r="D212" s="15">
        <v>68.033500000000004</v>
      </c>
      <c r="E212" t="s">
        <v>560</v>
      </c>
      <c r="F212" s="16">
        <v>1</v>
      </c>
      <c r="G212" t="s">
        <v>638</v>
      </c>
      <c r="H212" s="23">
        <v>1.2999999999999999E-12</v>
      </c>
      <c r="I212" s="14">
        <v>2.0000000000000001E-13</v>
      </c>
      <c r="J212" s="24">
        <v>2.0000000000000001E-13</v>
      </c>
      <c r="K212" s="60">
        <v>2.6E-18</v>
      </c>
      <c r="L212" s="14">
        <v>3.0999999999999999E-19</v>
      </c>
      <c r="M212" s="24">
        <v>3.0999999999999999E-19</v>
      </c>
      <c r="N212" s="14">
        <v>4.18E-11</v>
      </c>
      <c r="O212" s="14">
        <v>2.1600000000000001E-12</v>
      </c>
      <c r="P212" s="24">
        <v>2.1600000000000001E-12</v>
      </c>
      <c r="Q212" s="6">
        <v>2.2657985225273301</v>
      </c>
      <c r="R212" s="6">
        <v>0.67576547836552703</v>
      </c>
      <c r="S212" s="12">
        <v>1.2228275598403546</v>
      </c>
      <c r="T212" s="17">
        <v>0.3668482679521064</v>
      </c>
      <c r="U212" s="20">
        <v>1.7443130411838423</v>
      </c>
      <c r="V212" s="17">
        <f>SQRT(T212^2+R212^2)</f>
        <v>0.76891913323186989</v>
      </c>
      <c r="W212" s="17"/>
      <c r="X212" s="17">
        <v>6.6300296772399996</v>
      </c>
      <c r="Y212" s="17">
        <v>1.9890089031719997</v>
      </c>
      <c r="Z212" s="17">
        <v>0.7753913759501132</v>
      </c>
      <c r="AA212" s="17">
        <v>0.23261741278503395</v>
      </c>
      <c r="AB212" s="20">
        <v>3.7027105265950562</v>
      </c>
      <c r="AC212" s="17">
        <f>SQRT(Z212^2+X212^2)</f>
        <v>6.675217247923916</v>
      </c>
      <c r="AD212" s="26">
        <v>65</v>
      </c>
      <c r="AE212" s="26"/>
      <c r="AF212" s="26"/>
      <c r="AH212" s="38"/>
    </row>
    <row r="213" spans="1:34" x14ac:dyDescent="0.25">
      <c r="A213" s="1" t="s">
        <v>18</v>
      </c>
      <c r="B213" t="s">
        <v>19</v>
      </c>
      <c r="C213">
        <v>1</v>
      </c>
      <c r="D213" s="15">
        <v>30.017800000000001</v>
      </c>
      <c r="E213" t="s">
        <v>560</v>
      </c>
      <c r="F213" s="16">
        <v>1</v>
      </c>
      <c r="G213" t="s">
        <v>639</v>
      </c>
      <c r="H213" s="23">
        <v>5.6000000000000003E-16</v>
      </c>
      <c r="I213" s="14">
        <v>1.6800000000000001E-15</v>
      </c>
      <c r="J213" s="24">
        <v>1.8480000000000002E-16</v>
      </c>
      <c r="K213" s="60"/>
      <c r="L213" s="14"/>
      <c r="M213" s="24"/>
      <c r="N213" s="14"/>
      <c r="O213" s="14"/>
      <c r="P213" s="24"/>
      <c r="Q213" s="6">
        <v>23.038659612938599</v>
      </c>
      <c r="R213" s="6">
        <v>5.8131154405211101</v>
      </c>
      <c r="S213" s="12">
        <v>20.705902238561571</v>
      </c>
      <c r="T213" s="17">
        <v>6.2117706715684706</v>
      </c>
      <c r="U213" s="20">
        <v>21.872280925750083</v>
      </c>
      <c r="V213" s="17">
        <f>SQRT(T213^2+R213^2)</f>
        <v>8.5075499411395263</v>
      </c>
      <c r="W213" s="17"/>
      <c r="X213" s="17">
        <v>54.680928750766498</v>
      </c>
      <c r="Y213" s="17">
        <v>16.404278625229949</v>
      </c>
      <c r="Z213" s="17">
        <v>5.3876415106515037</v>
      </c>
      <c r="AA213" s="17">
        <v>1.616292453195451</v>
      </c>
      <c r="AB213" s="20">
        <v>30.034285130709002</v>
      </c>
      <c r="AC213" s="17">
        <f>SQRT(Z213^2+X213^2)</f>
        <v>54.945706384518324</v>
      </c>
      <c r="AD213" s="26">
        <v>33</v>
      </c>
      <c r="AE213" s="26"/>
      <c r="AF213" s="26"/>
      <c r="AH213" s="37"/>
    </row>
    <row r="214" spans="1:34" x14ac:dyDescent="0.25">
      <c r="A214" s="5" t="s">
        <v>12</v>
      </c>
      <c r="B214" t="s">
        <v>13</v>
      </c>
      <c r="C214">
        <v>0</v>
      </c>
      <c r="D214" s="15">
        <v>27.0182</v>
      </c>
      <c r="E214" t="s">
        <v>560</v>
      </c>
      <c r="F214" s="16">
        <v>1</v>
      </c>
      <c r="G214" t="s">
        <v>13</v>
      </c>
      <c r="H214" s="23">
        <v>1.0000000000000001E-18</v>
      </c>
      <c r="I214" s="14">
        <v>3.0000000000000002E-18</v>
      </c>
      <c r="J214" s="24">
        <v>3.3000000000000003E-19</v>
      </c>
      <c r="K214" s="60"/>
      <c r="L214" s="14"/>
      <c r="M214" s="24"/>
      <c r="N214" s="14"/>
      <c r="O214" s="14"/>
      <c r="P214" s="24"/>
      <c r="Q214" s="6">
        <v>3.64004397703299</v>
      </c>
      <c r="R214" s="6">
        <v>1.95106655795767</v>
      </c>
      <c r="S214" s="12">
        <v>6.0376998884929689</v>
      </c>
      <c r="T214" s="17">
        <v>1.8113099665478907</v>
      </c>
      <c r="U214" s="20">
        <v>4.838871932762979</v>
      </c>
      <c r="V214" s="17">
        <f>SQRT(T214^2+R214^2)</f>
        <v>2.6622367491446948</v>
      </c>
      <c r="W214" s="17"/>
      <c r="X214" s="17">
        <v>3.61818159416188</v>
      </c>
      <c r="Y214" s="17">
        <v>1.085454478248564</v>
      </c>
      <c r="Z214" s="17">
        <v>4.0151799876129086</v>
      </c>
      <c r="AA214" s="17">
        <v>1.2045539962838725</v>
      </c>
      <c r="AB214" s="20">
        <v>3.8166807908873945</v>
      </c>
      <c r="AC214" s="17">
        <f>SQRT(Z214^2+X214^2)</f>
        <v>5.4048967040322795</v>
      </c>
      <c r="AD214" s="26"/>
      <c r="AE214" s="26"/>
      <c r="AF214" s="26"/>
      <c r="AG214" t="s">
        <v>880</v>
      </c>
      <c r="AH214" s="38"/>
    </row>
    <row r="215" spans="1:34" x14ac:dyDescent="0.25">
      <c r="A215" s="1" t="s">
        <v>75</v>
      </c>
      <c r="B215" t="s">
        <v>76</v>
      </c>
      <c r="C215">
        <v>1</v>
      </c>
      <c r="D215" s="15">
        <v>60.028399999999998</v>
      </c>
      <c r="E215" t="s">
        <v>560</v>
      </c>
      <c r="F215" s="16">
        <v>0.33</v>
      </c>
      <c r="G215" t="s">
        <v>640</v>
      </c>
      <c r="H215" s="23">
        <v>2.7300000000000002E-15</v>
      </c>
      <c r="I215" s="14">
        <v>8.1900000000000009E-15</v>
      </c>
      <c r="J215" s="24">
        <v>9.009000000000001E-16</v>
      </c>
      <c r="K215" s="60"/>
      <c r="L215" s="14"/>
      <c r="M215" s="24"/>
      <c r="N215" s="14"/>
      <c r="O215" s="14"/>
      <c r="P215" s="24"/>
      <c r="Q215" s="6">
        <v>4.8462743762728024</v>
      </c>
      <c r="R215" s="6">
        <v>1.0304976677893622</v>
      </c>
      <c r="S215" s="12">
        <v>0.77784077192479983</v>
      </c>
      <c r="T215" s="17">
        <v>0.23335223157743995</v>
      </c>
      <c r="U215" s="20">
        <v>2.8120575740988012</v>
      </c>
      <c r="V215" s="17">
        <f>SQRT(T215^2+R215^2)</f>
        <v>1.056588239240569</v>
      </c>
      <c r="W215" s="17"/>
      <c r="X215" s="17">
        <v>17.484292362153642</v>
      </c>
      <c r="Y215" s="17">
        <v>5.2452877086460923</v>
      </c>
      <c r="Z215" s="17">
        <v>0.1322271773193433</v>
      </c>
      <c r="AA215" s="17">
        <v>3.966815319580299E-2</v>
      </c>
      <c r="AB215" s="20">
        <v>8.8082597697364928</v>
      </c>
      <c r="AC215" s="17">
        <f>SQRT(Z215^2+X215^2)</f>
        <v>17.484792347399669</v>
      </c>
      <c r="AD215" s="26" t="s">
        <v>801</v>
      </c>
      <c r="AE215" s="26"/>
      <c r="AF215" s="26"/>
      <c r="AH215" s="38"/>
    </row>
    <row r="216" spans="1:34" x14ac:dyDescent="0.25">
      <c r="A216" s="5" t="s">
        <v>515</v>
      </c>
      <c r="B216" t="s">
        <v>516</v>
      </c>
      <c r="C216">
        <v>0</v>
      </c>
      <c r="D216" s="15">
        <v>152.07</v>
      </c>
      <c r="E216" t="s">
        <v>682</v>
      </c>
      <c r="F216" s="16">
        <v>1</v>
      </c>
      <c r="G216" t="s">
        <v>589</v>
      </c>
      <c r="H216" s="23">
        <v>5.4499999999999996E-12</v>
      </c>
      <c r="I216" s="14">
        <v>4.98E-13</v>
      </c>
      <c r="J216" s="24">
        <v>4.98E-13</v>
      </c>
      <c r="K216" s="60"/>
      <c r="L216" s="14"/>
      <c r="M216" s="24"/>
      <c r="N216" s="14"/>
      <c r="O216" s="14"/>
      <c r="P216" s="24"/>
      <c r="Q216" s="6">
        <v>2.5094784718438099E-2</v>
      </c>
      <c r="R216" s="6">
        <v>2.1730408370851498E-2</v>
      </c>
      <c r="S216" s="12">
        <v>2.4855873971145647E-2</v>
      </c>
      <c r="T216" s="17">
        <v>7.456762191343694E-3</v>
      </c>
      <c r="U216" s="20">
        <v>2.4975329344791873E-2</v>
      </c>
      <c r="V216" s="17">
        <f>SQRT(T216^2+R216^2)</f>
        <v>2.2974201843420496E-2</v>
      </c>
      <c r="W216" s="17"/>
      <c r="X216" s="17">
        <v>1.44417826080608E-3</v>
      </c>
      <c r="Y216" s="17">
        <v>4.33253478241824E-4</v>
      </c>
      <c r="Z216" s="17">
        <v>1.1633707439607087E-2</v>
      </c>
      <c r="AA216" s="17">
        <v>3.490112231882126E-3</v>
      </c>
      <c r="AB216" s="20">
        <v>6.5389428502065838E-3</v>
      </c>
      <c r="AC216" s="17">
        <f>SQRT(Z216^2+X216^2)</f>
        <v>1.1723003012852728E-2</v>
      </c>
      <c r="AD216" s="26">
        <v>24</v>
      </c>
      <c r="AE216" s="26"/>
      <c r="AF216" s="26"/>
      <c r="AH216" s="38"/>
    </row>
    <row r="217" spans="1:34" x14ac:dyDescent="0.25">
      <c r="A217" s="1" t="s">
        <v>149</v>
      </c>
      <c r="B217" t="s">
        <v>150</v>
      </c>
      <c r="C217">
        <v>0.25</v>
      </c>
      <c r="D217" s="15">
        <v>74.0441</v>
      </c>
      <c r="E217" t="s">
        <v>682</v>
      </c>
      <c r="F217" s="16">
        <v>0.5</v>
      </c>
      <c r="G217" t="s">
        <v>591</v>
      </c>
      <c r="H217" s="23">
        <v>3.1600000000000001E-16</v>
      </c>
      <c r="I217" s="14">
        <v>9.4800000000000002E-16</v>
      </c>
      <c r="J217" s="24">
        <v>1.0428E-16</v>
      </c>
      <c r="K217" s="60"/>
      <c r="L217" s="14"/>
      <c r="M217" s="24"/>
      <c r="N217" s="14"/>
      <c r="O217" s="14"/>
      <c r="P217" s="24"/>
      <c r="Q217" s="6">
        <v>1.4608993004283</v>
      </c>
      <c r="R217" s="6">
        <v>0.44892842428906249</v>
      </c>
      <c r="S217" s="12">
        <v>0.23128299016402012</v>
      </c>
      <c r="T217" s="17">
        <v>6.9384897049206029E-2</v>
      </c>
      <c r="U217" s="20">
        <v>0.84609114529616003</v>
      </c>
      <c r="V217" s="17">
        <f>SQRT(T217^2+R217^2)</f>
        <v>0.45425873032137687</v>
      </c>
      <c r="W217" s="17"/>
      <c r="X217" s="17">
        <v>7.4634697894058997</v>
      </c>
      <c r="Y217" s="17">
        <v>2.2390409368217696</v>
      </c>
      <c r="Z217" s="17">
        <v>0.73213496305586245</v>
      </c>
      <c r="AA217" s="17">
        <v>0.21964048891675872</v>
      </c>
      <c r="AB217" s="20">
        <v>4.0978023762308808</v>
      </c>
      <c r="AC217" s="17">
        <f>SQRT(Z217^2+X217^2)</f>
        <v>7.4992934934901267</v>
      </c>
      <c r="AD217" s="26">
        <v>3</v>
      </c>
      <c r="AE217" s="26"/>
      <c r="AF217" s="26"/>
      <c r="AH217" s="38"/>
    </row>
    <row r="218" spans="1:34" x14ac:dyDescent="0.25">
      <c r="A218" s="1" t="s">
        <v>352</v>
      </c>
      <c r="B218" t="s">
        <v>353</v>
      </c>
      <c r="C218">
        <v>0</v>
      </c>
      <c r="D218" s="15">
        <v>108.065</v>
      </c>
      <c r="E218" t="s">
        <v>682</v>
      </c>
      <c r="F218" s="16">
        <v>0.5</v>
      </c>
      <c r="G218" t="s">
        <v>594</v>
      </c>
      <c r="H218" s="23">
        <v>9.4499999999999995E-17</v>
      </c>
      <c r="I218" s="14">
        <v>2.8349999999999997E-16</v>
      </c>
      <c r="J218" s="24">
        <v>3.1185000000000002E-17</v>
      </c>
      <c r="K218" s="60"/>
      <c r="L218" s="14"/>
      <c r="M218" s="24"/>
      <c r="N218" s="14"/>
      <c r="O218" s="14"/>
      <c r="P218" s="24"/>
      <c r="Q218" s="6">
        <v>0.83044232248145999</v>
      </c>
      <c r="R218" s="6">
        <v>0.35387111687197947</v>
      </c>
      <c r="S218" s="17">
        <v>2.2762852989404437E-2</v>
      </c>
      <c r="T218" s="17">
        <v>6.8288558968213307E-3</v>
      </c>
      <c r="U218" s="20">
        <v>0.42660258773543219</v>
      </c>
      <c r="V218" s="17">
        <f>SQRT(T218^2+R218^2)</f>
        <v>0.35393700093248476</v>
      </c>
      <c r="W218" s="17"/>
      <c r="X218" s="17">
        <v>1.2729390093305351</v>
      </c>
      <c r="Y218" s="17">
        <v>0.38188170279916051</v>
      </c>
      <c r="Z218" s="17">
        <v>6.8404149094999003E-3</v>
      </c>
      <c r="AA218" s="17">
        <v>2.0521244728499699E-3</v>
      </c>
      <c r="AB218" s="20">
        <v>0.63988971212001744</v>
      </c>
      <c r="AC218" s="17">
        <f>SQRT(Z218^2+X218^2)</f>
        <v>1.2729573884272554</v>
      </c>
      <c r="AD218" s="26">
        <v>24</v>
      </c>
      <c r="AE218" s="26"/>
      <c r="AF218" s="26"/>
      <c r="AH218" s="37"/>
    </row>
    <row r="219" spans="1:34" x14ac:dyDescent="0.25">
      <c r="A219" s="5" t="s">
        <v>549</v>
      </c>
      <c r="B219" t="s">
        <v>550</v>
      </c>
      <c r="C219">
        <v>1</v>
      </c>
      <c r="D219" s="15">
        <v>204.19499999999999</v>
      </c>
      <c r="E219" t="s">
        <v>682</v>
      </c>
      <c r="F219" s="16">
        <v>1</v>
      </c>
      <c r="G219" t="s">
        <v>595</v>
      </c>
      <c r="H219" s="23">
        <v>1.6E-11</v>
      </c>
      <c r="I219" s="14">
        <v>3.2000000000000001E-12</v>
      </c>
      <c r="J219" s="24">
        <v>3.2000000000000001E-12</v>
      </c>
      <c r="K219" s="60">
        <v>1.1999999999999999E-14</v>
      </c>
      <c r="L219" s="14">
        <v>1.4999999999999999E-15</v>
      </c>
      <c r="M219" s="24">
        <v>1.4999999999999999E-15</v>
      </c>
      <c r="N219" s="14">
        <v>1.9699999999999999E-10</v>
      </c>
      <c r="O219" s="14">
        <v>3.9400000000000001E-11</v>
      </c>
      <c r="P219" s="24">
        <v>3.9400000000000001E-11</v>
      </c>
      <c r="Q219" s="6">
        <v>0.13193083727264501</v>
      </c>
      <c r="R219" s="6">
        <v>9.9792499570837107E-2</v>
      </c>
      <c r="S219" s="17"/>
      <c r="T219" s="17"/>
      <c r="U219" s="20">
        <v>0.13193083727264501</v>
      </c>
      <c r="V219" s="17">
        <f>SQRT(T219^2+R219^2)</f>
        <v>9.9792499570837107E-2</v>
      </c>
      <c r="W219" s="17"/>
      <c r="X219" s="17">
        <v>3.8161105381853799E-2</v>
      </c>
      <c r="Y219" s="17">
        <v>1.1448331614556139E-2</v>
      </c>
      <c r="Z219" s="17">
        <v>0</v>
      </c>
      <c r="AA219" s="17">
        <v>0</v>
      </c>
      <c r="AB219" s="20">
        <v>1.90805526909269E-2</v>
      </c>
      <c r="AC219" s="17">
        <f>SQRT(Z219^2+X219^2)</f>
        <v>3.8161105381853799E-2</v>
      </c>
      <c r="AD219" s="26" t="s">
        <v>801</v>
      </c>
      <c r="AE219" s="26" t="s">
        <v>800</v>
      </c>
      <c r="AF219" s="26" t="s">
        <v>801</v>
      </c>
      <c r="AH219" s="38"/>
    </row>
    <row r="220" spans="1:34" x14ac:dyDescent="0.25">
      <c r="A220" s="5" t="s">
        <v>341</v>
      </c>
      <c r="B220" t="s">
        <v>342</v>
      </c>
      <c r="C220">
        <v>1</v>
      </c>
      <c r="D220" s="15">
        <v>106.04900000000001</v>
      </c>
      <c r="E220" t="s">
        <v>682</v>
      </c>
      <c r="F220" s="16">
        <v>1</v>
      </c>
      <c r="G220" t="s">
        <v>641</v>
      </c>
      <c r="H220" s="23">
        <v>2.3999999999999999E-15</v>
      </c>
      <c r="I220" s="14">
        <v>7.2000000000000002E-15</v>
      </c>
      <c r="J220" s="24">
        <v>7.9200000000000005E-16</v>
      </c>
      <c r="K220" s="60"/>
      <c r="L220" s="14"/>
      <c r="M220" s="24"/>
      <c r="N220" s="14"/>
      <c r="O220" s="14"/>
      <c r="P220" s="24"/>
      <c r="Q220" s="6">
        <v>0.30041033950615398</v>
      </c>
      <c r="R220" s="6">
        <v>0.120497928679795</v>
      </c>
      <c r="S220" s="17">
        <v>0.20109523427270265</v>
      </c>
      <c r="T220" s="17">
        <v>6.0328570281810795E-2</v>
      </c>
      <c r="U220" s="20">
        <v>0.25075278688942831</v>
      </c>
      <c r="V220" s="17">
        <f>SQRT(T220^2+R220^2)</f>
        <v>0.13475639950803206</v>
      </c>
      <c r="W220" s="17"/>
      <c r="X220" s="17">
        <v>0.250648850080404</v>
      </c>
      <c r="Y220" s="17">
        <v>7.519465502412119E-2</v>
      </c>
      <c r="Z220" s="17">
        <v>9.3868519949707727E-2</v>
      </c>
      <c r="AA220" s="17">
        <v>2.8160555984912315E-2</v>
      </c>
      <c r="AB220" s="20">
        <v>0.17225868501505587</v>
      </c>
      <c r="AC220" s="17">
        <f>SQRT(Z220^2+X220^2)</f>
        <v>0.26764929494429368</v>
      </c>
      <c r="AD220" s="26" t="s">
        <v>801</v>
      </c>
      <c r="AE220" s="26"/>
      <c r="AF220" s="26"/>
      <c r="AH220" s="38"/>
    </row>
    <row r="221" spans="1:34" x14ac:dyDescent="0.25">
      <c r="A221" s="1" t="s">
        <v>337</v>
      </c>
      <c r="B221" t="s">
        <v>338</v>
      </c>
      <c r="C221">
        <v>0</v>
      </c>
      <c r="D221" s="15">
        <v>103.04900000000001</v>
      </c>
      <c r="E221" t="s">
        <v>682</v>
      </c>
      <c r="F221" s="16">
        <v>1</v>
      </c>
      <c r="G221" t="s">
        <v>642</v>
      </c>
      <c r="H221" s="23">
        <v>3.0000000000000001E-17</v>
      </c>
      <c r="I221" s="14">
        <v>9.0000000000000008E-17</v>
      </c>
      <c r="J221" s="24">
        <v>9.9000000000000012E-18</v>
      </c>
      <c r="K221" s="60"/>
      <c r="L221" s="14"/>
      <c r="M221" s="24"/>
      <c r="N221" s="14"/>
      <c r="O221" s="14"/>
      <c r="P221" s="24"/>
      <c r="Q221" s="6">
        <v>6.5185356897812199E-2</v>
      </c>
      <c r="R221" s="6">
        <v>3.3917490834796803E-2</v>
      </c>
      <c r="S221" s="17">
        <v>7.4040260202376126E-2</v>
      </c>
      <c r="T221" s="17">
        <v>2.2212078060712837E-2</v>
      </c>
      <c r="U221" s="20">
        <v>6.9612808550094163E-2</v>
      </c>
      <c r="V221" s="17">
        <f>SQRT(T221^2+R221^2)</f>
        <v>4.0543465519165052E-2</v>
      </c>
      <c r="W221" s="17"/>
      <c r="X221" s="17">
        <v>8.9058769445758995E-2</v>
      </c>
      <c r="Y221" s="17">
        <v>2.6717630833727697E-2</v>
      </c>
      <c r="Z221" s="17">
        <v>6.0734393629391495E-2</v>
      </c>
      <c r="AA221" s="17">
        <v>1.8220318088817449E-2</v>
      </c>
      <c r="AB221" s="20">
        <v>7.4896581537575252E-2</v>
      </c>
      <c r="AC221" s="17">
        <f>SQRT(Z221^2+X221^2)</f>
        <v>0.10779671138176121</v>
      </c>
      <c r="AD221" s="26">
        <v>24</v>
      </c>
      <c r="AE221" s="26"/>
      <c r="AF221" s="26"/>
      <c r="AG221" t="s">
        <v>336</v>
      </c>
      <c r="AH221" s="38"/>
    </row>
    <row r="222" spans="1:34" x14ac:dyDescent="0.25">
      <c r="A222" s="5" t="s">
        <v>157</v>
      </c>
      <c r="B222" t="s">
        <v>158</v>
      </c>
      <c r="C222">
        <v>0.75</v>
      </c>
      <c r="D222" s="15">
        <v>78.054199999999994</v>
      </c>
      <c r="E222" t="s">
        <v>682</v>
      </c>
      <c r="F222" s="16">
        <v>0.90042077777777785</v>
      </c>
      <c r="G222" t="s">
        <v>159</v>
      </c>
      <c r="H222" s="23">
        <v>3.0000000000000001E-17</v>
      </c>
      <c r="I222" s="14">
        <v>9.0000000000000008E-17</v>
      </c>
      <c r="J222" s="24">
        <v>9.9000000000000012E-18</v>
      </c>
      <c r="K222" s="60"/>
      <c r="L222" s="14"/>
      <c r="M222" s="24"/>
      <c r="N222" s="14"/>
      <c r="O222" s="14"/>
      <c r="P222" s="24"/>
      <c r="Q222" s="6">
        <v>1.6194311341247478</v>
      </c>
      <c r="R222" s="6">
        <v>0.92670563443774701</v>
      </c>
      <c r="S222" s="12">
        <v>2.9688380847816176</v>
      </c>
      <c r="T222" s="17">
        <v>0.89065142543448528</v>
      </c>
      <c r="U222" s="20">
        <v>2.2941346094531827</v>
      </c>
      <c r="V222" s="17">
        <f>SQRT(T222^2+R222^2)</f>
        <v>1.2853183631019778</v>
      </c>
      <c r="W222" s="17"/>
      <c r="X222" s="17">
        <v>0.56807616622497159</v>
      </c>
      <c r="Y222" s="17">
        <v>0.17042284986749148</v>
      </c>
      <c r="Z222" s="17">
        <v>1.0535114376344414</v>
      </c>
      <c r="AA222" s="17">
        <v>0.31605343129033242</v>
      </c>
      <c r="AB222" s="20">
        <v>0.81079380192970651</v>
      </c>
      <c r="AC222" s="17">
        <f>SQRT(Z222^2+X222^2)</f>
        <v>1.1969113918162233</v>
      </c>
      <c r="AD222" s="26">
        <v>24</v>
      </c>
      <c r="AE222" s="26"/>
      <c r="AF222" s="26"/>
      <c r="AH222" s="38"/>
    </row>
    <row r="223" spans="1:34" x14ac:dyDescent="0.25">
      <c r="A223" s="1" t="s">
        <v>582</v>
      </c>
      <c r="B223" t="s">
        <v>231</v>
      </c>
      <c r="C223">
        <v>0.25</v>
      </c>
      <c r="D223" s="15">
        <v>86.0441</v>
      </c>
      <c r="E223" t="s">
        <v>682</v>
      </c>
      <c r="F223" s="16">
        <v>0.87389266666666687</v>
      </c>
      <c r="G223" t="s">
        <v>243</v>
      </c>
      <c r="H223" s="23">
        <v>1.2799999999999999E-18</v>
      </c>
      <c r="I223" s="14">
        <v>3.8399999999999996E-18</v>
      </c>
      <c r="J223" s="24">
        <v>4.2240000000000001E-19</v>
      </c>
      <c r="K223" s="60"/>
      <c r="L223" s="14"/>
      <c r="M223" s="24"/>
      <c r="N223" s="14"/>
      <c r="O223" s="14"/>
      <c r="P223" s="24"/>
      <c r="Q223" s="6">
        <v>1.8709623448674726</v>
      </c>
      <c r="R223" s="6">
        <v>0.5371261661227329</v>
      </c>
      <c r="S223" s="17">
        <v>0.62138626661504781</v>
      </c>
      <c r="T223" s="17">
        <v>0.18641587998451434</v>
      </c>
      <c r="U223" s="20">
        <v>1.2461743057412602</v>
      </c>
      <c r="V223" s="17">
        <f>SQRT(T223^2+R223^2)</f>
        <v>0.56855553699186367</v>
      </c>
      <c r="W223" s="17"/>
      <c r="X223" s="17">
        <v>9.9789562603100777</v>
      </c>
      <c r="Y223" s="17">
        <v>2.993686878093023</v>
      </c>
      <c r="Z223" s="17">
        <v>0.32016485732659877</v>
      </c>
      <c r="AA223" s="17">
        <v>9.6049457197979624E-2</v>
      </c>
      <c r="AB223" s="20">
        <v>5.1495605588183384</v>
      </c>
      <c r="AC223" s="17">
        <f>SQRT(Z223^2+X223^2)</f>
        <v>9.9840910242770047</v>
      </c>
      <c r="AD223" s="26">
        <v>3</v>
      </c>
      <c r="AE223" s="26"/>
      <c r="AF223" s="26"/>
      <c r="AH223" s="37"/>
    </row>
    <row r="224" spans="1:34" x14ac:dyDescent="0.25">
      <c r="A224" s="5" t="s">
        <v>782</v>
      </c>
      <c r="B224" t="s">
        <v>111</v>
      </c>
      <c r="C224">
        <v>0</v>
      </c>
      <c r="D224" s="15">
        <v>69.065100000000001</v>
      </c>
      <c r="E224" t="s">
        <v>682</v>
      </c>
      <c r="F224" s="16">
        <v>0.61094942857142853</v>
      </c>
      <c r="G224" t="s">
        <v>116</v>
      </c>
      <c r="H224" s="23">
        <v>1.0000000000000001E-18</v>
      </c>
      <c r="I224" s="14">
        <v>3.0000000000000002E-18</v>
      </c>
      <c r="J224" s="24">
        <v>3.3000000000000003E-19</v>
      </c>
      <c r="K224" s="60"/>
      <c r="L224" s="14"/>
      <c r="M224" s="24"/>
      <c r="N224" s="14"/>
      <c r="O224" s="14"/>
      <c r="P224" s="24"/>
      <c r="Q224" s="6">
        <v>3.3268766655276276E-2</v>
      </c>
      <c r="R224" s="6">
        <v>2.3514406223622612E-2</v>
      </c>
      <c r="S224" s="17">
        <v>2.2583354829551306E-2</v>
      </c>
      <c r="T224" s="17">
        <v>6.775006448865392E-3</v>
      </c>
      <c r="U224" s="20">
        <v>2.7926060742413793E-2</v>
      </c>
      <c r="V224" s="17">
        <f>SQRT(T224^2+R224^2)</f>
        <v>2.4470962638026922E-2</v>
      </c>
      <c r="W224" s="17"/>
      <c r="X224" s="17">
        <v>8.5276227096661772E-2</v>
      </c>
      <c r="Y224" s="17">
        <v>2.5582868128998532E-2</v>
      </c>
      <c r="Z224" s="17">
        <v>1.9266247134283373E-2</v>
      </c>
      <c r="AA224" s="17">
        <v>5.7798741402850119E-3</v>
      </c>
      <c r="AB224" s="20">
        <v>5.2271237115472574E-2</v>
      </c>
      <c r="AC224" s="17">
        <f>SQRT(Z224^2+X224^2)</f>
        <v>8.7425529374895491E-2</v>
      </c>
      <c r="AD224" s="26"/>
      <c r="AE224" s="26"/>
      <c r="AF224" s="26"/>
      <c r="AG224" t="s">
        <v>896</v>
      </c>
      <c r="AH224" s="38"/>
    </row>
    <row r="225" spans="1:34" x14ac:dyDescent="0.25">
      <c r="A225" s="5" t="s">
        <v>783</v>
      </c>
      <c r="B225" t="s">
        <v>92</v>
      </c>
      <c r="C225">
        <v>0</v>
      </c>
      <c r="D225" s="15">
        <v>67.049499999999995</v>
      </c>
      <c r="E225" t="s">
        <v>682</v>
      </c>
      <c r="F225" s="16">
        <v>0.42875724999999998</v>
      </c>
      <c r="G225" t="s">
        <v>98</v>
      </c>
      <c r="H225" s="23">
        <v>1.25E-14</v>
      </c>
      <c r="I225" s="14">
        <v>3.7500000000000004E-14</v>
      </c>
      <c r="J225" s="24">
        <v>4.1250000000000006E-15</v>
      </c>
      <c r="K225" s="60"/>
      <c r="L225" s="14"/>
      <c r="M225" s="24"/>
      <c r="N225" s="14"/>
      <c r="O225" s="14"/>
      <c r="P225" s="24"/>
      <c r="Q225" s="6">
        <v>0.12127132272285752</v>
      </c>
      <c r="R225" s="6">
        <v>9.0174962941123329E-2</v>
      </c>
      <c r="S225" s="17">
        <v>6.0536470931596302E-2</v>
      </c>
      <c r="T225" s="17">
        <v>1.8160941279478891E-2</v>
      </c>
      <c r="U225" s="20">
        <v>9.090389682722691E-2</v>
      </c>
      <c r="V225" s="17">
        <f>SQRT(T225^2+R225^2)</f>
        <v>9.1985562614954136E-2</v>
      </c>
      <c r="W225" s="17"/>
      <c r="X225" s="17">
        <v>0.31083969545040463</v>
      </c>
      <c r="Y225" s="17">
        <v>9.3251908635121381E-2</v>
      </c>
      <c r="Z225" s="17">
        <v>1.9183964030191687E-2</v>
      </c>
      <c r="AA225" s="17">
        <v>5.7551892090575056E-3</v>
      </c>
      <c r="AB225" s="20">
        <v>0.16501182974029815</v>
      </c>
      <c r="AC225" s="17">
        <f>SQRT(Z225^2+X225^2)</f>
        <v>0.31143111717298255</v>
      </c>
      <c r="AD225" s="26">
        <v>24</v>
      </c>
      <c r="AE225" s="26"/>
      <c r="AF225" s="26"/>
      <c r="AG225" t="s">
        <v>46</v>
      </c>
      <c r="AH225" s="38"/>
    </row>
    <row r="226" spans="1:34" x14ac:dyDescent="0.25">
      <c r="A226" s="1" t="s">
        <v>48</v>
      </c>
      <c r="B226" t="s">
        <v>49</v>
      </c>
      <c r="C226">
        <v>0</v>
      </c>
      <c r="D226" s="15">
        <v>53.033799999999999</v>
      </c>
      <c r="E226" t="s">
        <v>682</v>
      </c>
      <c r="F226" s="16">
        <v>1</v>
      </c>
      <c r="G226" t="s">
        <v>643</v>
      </c>
      <c r="H226" s="23">
        <v>5.1500000000000003E-13</v>
      </c>
      <c r="I226" s="14">
        <v>1.545E-12</v>
      </c>
      <c r="J226" s="24">
        <v>1.6995000000000002E-13</v>
      </c>
      <c r="K226" s="60"/>
      <c r="L226" s="14"/>
      <c r="M226" s="24"/>
      <c r="N226" s="14"/>
      <c r="O226" s="14"/>
      <c r="P226" s="24"/>
      <c r="Q226" s="6">
        <v>0.153639927160062</v>
      </c>
      <c r="R226" s="6">
        <v>9.7900324489075999E-2</v>
      </c>
      <c r="S226" s="17">
        <v>0.17278716076106954</v>
      </c>
      <c r="T226" s="17">
        <v>5.1836148228320861E-2</v>
      </c>
      <c r="U226" s="20">
        <v>0.16321354396056575</v>
      </c>
      <c r="V226" s="17">
        <f>SQRT(T226^2+R226^2)</f>
        <v>0.11077662117168417</v>
      </c>
      <c r="W226" s="17"/>
      <c r="X226" s="17">
        <v>0.16385338043797401</v>
      </c>
      <c r="Y226" s="17">
        <v>4.9156014131392201E-2</v>
      </c>
      <c r="Z226" s="17">
        <v>8.7911213555836948E-2</v>
      </c>
      <c r="AA226" s="17">
        <v>2.6373364066751084E-2</v>
      </c>
      <c r="AB226" s="20">
        <v>0.12588229699690548</v>
      </c>
      <c r="AC226" s="17">
        <f>SQRT(Z226^2+X226^2)</f>
        <v>0.1859470670642896</v>
      </c>
      <c r="AD226" s="26">
        <v>1</v>
      </c>
      <c r="AE226" s="26"/>
      <c r="AF226" s="26"/>
      <c r="AH226" s="38"/>
    </row>
    <row r="227" spans="1:34" x14ac:dyDescent="0.25">
      <c r="A227" s="5" t="s">
        <v>64</v>
      </c>
      <c r="B227" t="s">
        <v>65</v>
      </c>
      <c r="C227">
        <v>1</v>
      </c>
      <c r="D227" s="15">
        <v>58.049100000000003</v>
      </c>
      <c r="E227" t="s">
        <v>682</v>
      </c>
      <c r="F227" s="16">
        <v>1.6666666666666666E-3</v>
      </c>
      <c r="G227" t="s">
        <v>70</v>
      </c>
      <c r="H227" s="23">
        <v>6.4999999999999999E-15</v>
      </c>
      <c r="I227" s="14">
        <v>1.9499999999999999E-14</v>
      </c>
      <c r="J227" s="24">
        <v>2.1449999999999999E-15</v>
      </c>
      <c r="K227" s="60"/>
      <c r="L227" s="14"/>
      <c r="M227" s="24"/>
      <c r="N227" s="14"/>
      <c r="O227" s="14"/>
      <c r="P227" s="24"/>
      <c r="Q227" s="6">
        <v>3.7737735360837995E-3</v>
      </c>
      <c r="R227" s="6">
        <v>1.0570735536416782E-3</v>
      </c>
      <c r="S227" s="12">
        <v>5.8324256846301867E-2</v>
      </c>
      <c r="T227" s="17">
        <v>1.7497277053890561E-2</v>
      </c>
      <c r="U227" s="20">
        <v>3.1049015191192832E-2</v>
      </c>
      <c r="V227" s="17">
        <f>SQRT(T227^2+R227^2)</f>
        <v>1.7529178782772849E-2</v>
      </c>
      <c r="W227" s="17"/>
      <c r="X227" s="17">
        <v>1.0341148749589383E-2</v>
      </c>
      <c r="Y227" s="17">
        <v>3.1023446248768147E-3</v>
      </c>
      <c r="Z227" s="17">
        <v>0.10952019064014541</v>
      </c>
      <c r="AA227" s="17">
        <v>3.2856057192043625E-2</v>
      </c>
      <c r="AB227" s="20">
        <v>5.9930669694867399E-2</v>
      </c>
      <c r="AC227" s="17">
        <f>SQRT(Z227^2+X227^2)</f>
        <v>0.11000732482573572</v>
      </c>
      <c r="AD227" s="26" t="s">
        <v>801</v>
      </c>
      <c r="AE227" s="26"/>
      <c r="AF227" s="26"/>
      <c r="AH227" s="38"/>
    </row>
    <row r="228" spans="1:34" x14ac:dyDescent="0.25">
      <c r="A228" s="1" t="s">
        <v>361</v>
      </c>
      <c r="B228" t="s">
        <v>362</v>
      </c>
      <c r="C228">
        <v>0</v>
      </c>
      <c r="D228" s="15">
        <v>110.08</v>
      </c>
      <c r="E228" t="s">
        <v>682</v>
      </c>
      <c r="F228" s="16">
        <v>0.55190371428571405</v>
      </c>
      <c r="G228" t="s">
        <v>364</v>
      </c>
      <c r="H228" s="23">
        <v>5.7799999999999997E-11</v>
      </c>
      <c r="I228" s="14">
        <v>1.7339999999999999E-10</v>
      </c>
      <c r="J228" s="24">
        <v>1.9074000000000001E-11</v>
      </c>
      <c r="K228" s="60">
        <v>4.2000000000000002E-16</v>
      </c>
      <c r="L228" s="14">
        <v>1.26E-15</v>
      </c>
      <c r="M228" s="24">
        <v>1.26E-16</v>
      </c>
      <c r="N228" s="14">
        <v>1.3200000000000001E-10</v>
      </c>
      <c r="O228" s="14">
        <v>2.6400000000000002E-10</v>
      </c>
      <c r="P228" s="24">
        <v>6.6000000000000005E-11</v>
      </c>
      <c r="Q228" s="6">
        <v>0.14320942438466885</v>
      </c>
      <c r="R228" s="6">
        <v>4.9564564200139126E-2</v>
      </c>
      <c r="S228" s="17">
        <v>4.4131272627574415E-2</v>
      </c>
      <c r="T228" s="17">
        <v>1.3239381788272324E-2</v>
      </c>
      <c r="U228" s="20">
        <v>9.3670348506121631E-2</v>
      </c>
      <c r="V228" s="17">
        <f>SQRT(T228^2+R228^2)</f>
        <v>5.1302312369768968E-2</v>
      </c>
      <c r="W228" s="17"/>
      <c r="X228" s="17">
        <v>0.59859915401570618</v>
      </c>
      <c r="Y228" s="17">
        <v>0.17957974620471184</v>
      </c>
      <c r="Z228" s="17">
        <v>3.453378204272832E-2</v>
      </c>
      <c r="AA228" s="17">
        <v>1.0360134612818496E-2</v>
      </c>
      <c r="AB228" s="20">
        <v>0.31656646802921723</v>
      </c>
      <c r="AC228" s="17">
        <f>SQRT(Z228^2+X228^2)</f>
        <v>0.59959447069706517</v>
      </c>
      <c r="AD228" s="26">
        <v>39</v>
      </c>
      <c r="AE228" s="26">
        <v>40</v>
      </c>
      <c r="AF228" s="26">
        <v>41</v>
      </c>
      <c r="AG228" t="s">
        <v>574</v>
      </c>
      <c r="AH228" s="37"/>
    </row>
    <row r="229" spans="1:34" x14ac:dyDescent="0.25">
      <c r="A229" s="5" t="s">
        <v>139</v>
      </c>
      <c r="B229" t="s">
        <v>140</v>
      </c>
      <c r="C229">
        <v>1</v>
      </c>
      <c r="D229" s="15">
        <v>72.064800000000005</v>
      </c>
      <c r="E229" t="s">
        <v>682</v>
      </c>
      <c r="F229" s="16">
        <v>1.1815476666666672E-2</v>
      </c>
      <c r="G229" t="s">
        <v>146</v>
      </c>
      <c r="H229" s="23">
        <v>1.2199999999999999E-14</v>
      </c>
      <c r="I229" s="14">
        <v>3.6599999999999997E-14</v>
      </c>
      <c r="J229" s="24">
        <v>4.0260000000000003E-15</v>
      </c>
      <c r="K229" s="60"/>
      <c r="L229" s="14"/>
      <c r="M229" s="24"/>
      <c r="N229" s="14"/>
      <c r="O229" s="14"/>
      <c r="P229" s="24"/>
      <c r="Q229" s="6">
        <v>5.179496048732201E-3</v>
      </c>
      <c r="R229" s="6">
        <v>1.5274831409965845E-3</v>
      </c>
      <c r="S229" s="12">
        <v>0.1395712107119004</v>
      </c>
      <c r="T229" s="17">
        <v>4.1871363213570122E-2</v>
      </c>
      <c r="U229" s="20">
        <v>7.2375353380316296E-2</v>
      </c>
      <c r="V229" s="17">
        <f>SQRT(T229^2+R229^2)</f>
        <v>4.1899215530946901E-2</v>
      </c>
      <c r="W229" s="17"/>
      <c r="X229" s="17">
        <v>1.7964491852755882E-2</v>
      </c>
      <c r="Y229" s="17">
        <v>5.3893475558267649E-3</v>
      </c>
      <c r="Z229" s="17">
        <v>0.10941752670050602</v>
      </c>
      <c r="AA229" s="17">
        <v>3.2825258010151806E-2</v>
      </c>
      <c r="AB229" s="20">
        <v>6.3691009276630947E-2</v>
      </c>
      <c r="AC229" s="17">
        <f>SQRT(Z229^2+X229^2)</f>
        <v>0.11088245179821593</v>
      </c>
      <c r="AD229" s="26" t="s">
        <v>801</v>
      </c>
      <c r="AE229" s="26"/>
      <c r="AF229" s="26"/>
      <c r="AH229" s="38"/>
    </row>
    <row r="230" spans="1:34" x14ac:dyDescent="0.25">
      <c r="A230" s="1" t="s">
        <v>581</v>
      </c>
      <c r="B230" t="s">
        <v>234</v>
      </c>
      <c r="C230">
        <v>1</v>
      </c>
      <c r="D230" s="15">
        <v>86.080399999999997</v>
      </c>
      <c r="E230" t="s">
        <v>682</v>
      </c>
      <c r="F230" s="16">
        <v>0.02</v>
      </c>
      <c r="G230" t="s">
        <v>246</v>
      </c>
      <c r="H230" s="23">
        <v>2.3E-14</v>
      </c>
      <c r="I230" s="14">
        <v>6.8999999999999996E-14</v>
      </c>
      <c r="J230" s="24">
        <v>7.5900000000000007E-15</v>
      </c>
      <c r="K230" s="60"/>
      <c r="L230" s="14"/>
      <c r="M230" s="24"/>
      <c r="N230" s="14"/>
      <c r="O230" s="14"/>
      <c r="P230" s="24"/>
      <c r="Q230" s="6">
        <v>2.3186504217206799E-3</v>
      </c>
      <c r="R230" s="6">
        <v>1.053254817313028E-3</v>
      </c>
      <c r="S230" s="12">
        <v>8.4769307411961231E-2</v>
      </c>
      <c r="T230" s="17">
        <v>2.5430792223588367E-2</v>
      </c>
      <c r="U230" s="20">
        <v>4.3543978916840954E-2</v>
      </c>
      <c r="V230" s="17">
        <f>SQRT(T230^2+R230^2)</f>
        <v>2.5452593950902443E-2</v>
      </c>
      <c r="W230" s="17"/>
      <c r="X230" s="17">
        <v>1.3125225753625541E-2</v>
      </c>
      <c r="Y230" s="17">
        <v>3.9375677260876625E-3</v>
      </c>
      <c r="Z230" s="17">
        <v>4.6315533791654699E-2</v>
      </c>
      <c r="AA230" s="17">
        <v>1.389466013749641E-2</v>
      </c>
      <c r="AB230" s="20">
        <v>2.972037977264012E-2</v>
      </c>
      <c r="AC230" s="17">
        <f>SQRT(Z230^2+X230^2)</f>
        <v>4.8139383268687018E-2</v>
      </c>
      <c r="AD230" s="26" t="s">
        <v>801</v>
      </c>
      <c r="AE230" s="26"/>
      <c r="AF230" s="26"/>
      <c r="AG230" t="s">
        <v>237</v>
      </c>
      <c r="AH230" s="38"/>
    </row>
    <row r="231" spans="1:34" x14ac:dyDescent="0.25">
      <c r="A231" s="1" t="s">
        <v>319</v>
      </c>
      <c r="B231" t="s">
        <v>320</v>
      </c>
      <c r="C231">
        <v>1</v>
      </c>
      <c r="D231" s="15">
        <v>100.096</v>
      </c>
      <c r="E231" t="s">
        <v>682</v>
      </c>
      <c r="F231" s="16">
        <v>0.46897016666666663</v>
      </c>
      <c r="G231" t="s">
        <v>325</v>
      </c>
      <c r="H231" s="23">
        <v>1.1400000000000001E-14</v>
      </c>
      <c r="I231" s="14">
        <v>3.4200000000000002E-14</v>
      </c>
      <c r="J231" s="24">
        <v>3.7620000000000008E-15</v>
      </c>
      <c r="K231" s="60"/>
      <c r="L231" s="14"/>
      <c r="M231" s="24"/>
      <c r="N231" s="14"/>
      <c r="O231" s="14"/>
      <c r="P231" s="24"/>
      <c r="Q231" s="6">
        <v>6.1614033013741368E-3</v>
      </c>
      <c r="R231" s="6">
        <v>4.7699576223061094E-3</v>
      </c>
      <c r="S231" s="12">
        <v>3.5792713594188862E-2</v>
      </c>
      <c r="T231" s="17">
        <v>1.0737814078256658E-2</v>
      </c>
      <c r="U231" s="20">
        <v>2.0977058447781499E-2</v>
      </c>
      <c r="V231" s="17">
        <f>SQRT(T231^2+R231^2)</f>
        <v>1.1749601988910221E-2</v>
      </c>
      <c r="W231" s="17"/>
      <c r="X231" s="17">
        <v>2.5994723053029717E-2</v>
      </c>
      <c r="Y231" s="17">
        <v>7.7984169159089145E-3</v>
      </c>
      <c r="Z231" s="17">
        <v>7.5819573984186013E-3</v>
      </c>
      <c r="AA231" s="17">
        <v>2.2745872195255802E-3</v>
      </c>
      <c r="AB231" s="20">
        <v>1.678834022572416E-2</v>
      </c>
      <c r="AC231" s="17">
        <f>SQRT(Z231^2+X231^2)</f>
        <v>2.7077882202918846E-2</v>
      </c>
      <c r="AD231" s="26" t="s">
        <v>801</v>
      </c>
      <c r="AE231" s="26"/>
      <c r="AF231" s="26"/>
      <c r="AH231" s="38"/>
    </row>
    <row r="232" spans="1:34" ht="15.75" x14ac:dyDescent="0.25">
      <c r="A232" s="11" t="s">
        <v>553</v>
      </c>
      <c r="B232" t="s">
        <v>83</v>
      </c>
      <c r="C232">
        <v>0</v>
      </c>
      <c r="D232" s="15">
        <v>66.054199999999994</v>
      </c>
      <c r="E232" t="s">
        <v>682</v>
      </c>
      <c r="F232" s="16">
        <v>0.21725901249999999</v>
      </c>
      <c r="G232" t="s">
        <v>83</v>
      </c>
      <c r="H232" s="23">
        <v>2.3400000000000001E-12</v>
      </c>
      <c r="I232" s="14">
        <v>7.0200000000000004E-12</v>
      </c>
      <c r="J232" s="24">
        <v>7.7220000000000008E-13</v>
      </c>
      <c r="K232" s="60">
        <v>3.1400000000000001E-15</v>
      </c>
      <c r="L232" s="14">
        <v>9.4200000000000008E-15</v>
      </c>
      <c r="M232" s="24">
        <v>9.4199999999999992E-16</v>
      </c>
      <c r="N232" s="14">
        <v>9.2200000000000002E-11</v>
      </c>
      <c r="O232" s="14">
        <v>1.844E-10</v>
      </c>
      <c r="P232" s="24">
        <v>4.6100000000000001E-11</v>
      </c>
      <c r="Q232" s="6">
        <v>4.1330774659596829E-2</v>
      </c>
      <c r="R232" s="6">
        <v>2.6885891274258007E-2</v>
      </c>
      <c r="S232" s="12">
        <v>0.89572154195655351</v>
      </c>
      <c r="T232" s="17">
        <v>0.26871646258696602</v>
      </c>
      <c r="U232" s="20">
        <v>0.46852615830807515</v>
      </c>
      <c r="V232" s="17">
        <f>SQRT(T232^2+R232^2)</f>
        <v>0.27005812043866323</v>
      </c>
      <c r="W232" s="17"/>
      <c r="X232" s="17">
        <v>3.413025859212801E-2</v>
      </c>
      <c r="Y232" s="17">
        <v>1.0239077577638403E-2</v>
      </c>
      <c r="Z232" s="17">
        <v>0.26859350489800976</v>
      </c>
      <c r="AA232" s="17">
        <v>8.0578051469402931E-2</v>
      </c>
      <c r="AB232" s="20">
        <v>0.15136188174506887</v>
      </c>
      <c r="AC232" s="17">
        <f>SQRT(Z232^2+X232^2)</f>
        <v>0.27075329254685476</v>
      </c>
      <c r="AD232" s="26">
        <v>1</v>
      </c>
      <c r="AE232" s="26">
        <v>2</v>
      </c>
      <c r="AF232" s="26">
        <v>1</v>
      </c>
      <c r="AG232" t="s">
        <v>881</v>
      </c>
      <c r="AH232" s="38"/>
    </row>
    <row r="233" spans="1:34" x14ac:dyDescent="0.25">
      <c r="A233" s="1" t="s">
        <v>101</v>
      </c>
      <c r="B233" t="s">
        <v>102</v>
      </c>
      <c r="C233">
        <v>1</v>
      </c>
      <c r="D233" s="15">
        <v>68.069900000000004</v>
      </c>
      <c r="E233" t="s">
        <v>682</v>
      </c>
      <c r="F233" s="16">
        <v>0.63006875000000007</v>
      </c>
      <c r="G233" t="s">
        <v>102</v>
      </c>
      <c r="H233" s="23">
        <v>7.0000000000000005E-13</v>
      </c>
      <c r="I233" s="14">
        <v>2E-14</v>
      </c>
      <c r="J233" s="24">
        <v>2E-14</v>
      </c>
      <c r="K233" s="60">
        <v>1.27E-17</v>
      </c>
      <c r="L233" s="14">
        <v>7.9999999999999998E-19</v>
      </c>
      <c r="M233" s="24">
        <v>7.9999999999999998E-19</v>
      </c>
      <c r="N233" s="14">
        <v>1E-10</v>
      </c>
      <c r="O233" s="14">
        <v>6.0000000000000003E-12</v>
      </c>
      <c r="P233" s="24">
        <v>6.0000000000000003E-12</v>
      </c>
      <c r="Q233" s="6">
        <v>0.62509436085669456</v>
      </c>
      <c r="R233" s="6">
        <v>0.4243311664184915</v>
      </c>
      <c r="S233" s="12">
        <v>1.9508615071818047</v>
      </c>
      <c r="T233" s="17">
        <v>0.58525845215454142</v>
      </c>
      <c r="U233" s="20">
        <v>1.2879779340192496</v>
      </c>
      <c r="V233" s="17">
        <f>SQRT(T233^2+R233^2)</f>
        <v>0.72289998935703903</v>
      </c>
      <c r="W233" s="17"/>
      <c r="X233" s="17">
        <v>0.65257134920562787</v>
      </c>
      <c r="Y233" s="17">
        <v>0.19577140476168836</v>
      </c>
      <c r="Z233" s="17">
        <v>0.63784253136316127</v>
      </c>
      <c r="AA233" s="17">
        <v>0.19135275940894839</v>
      </c>
      <c r="AB233" s="20">
        <v>0.64520694028439451</v>
      </c>
      <c r="AC233" s="17">
        <f>SQRT(Z233^2+X233^2)</f>
        <v>0.91251984121980545</v>
      </c>
      <c r="AD233" s="26" t="s">
        <v>800</v>
      </c>
      <c r="AE233" s="26" t="s">
        <v>800</v>
      </c>
      <c r="AF233" s="26" t="s">
        <v>800</v>
      </c>
      <c r="AH233" s="37"/>
    </row>
    <row r="234" spans="1:34" x14ac:dyDescent="0.25">
      <c r="A234" s="5" t="s">
        <v>393</v>
      </c>
      <c r="B234" t="s">
        <v>394</v>
      </c>
      <c r="C234">
        <v>1</v>
      </c>
      <c r="D234" s="15">
        <v>114.11199999999999</v>
      </c>
      <c r="E234" t="s">
        <v>682</v>
      </c>
      <c r="F234" s="16">
        <v>0.62886700000000006</v>
      </c>
      <c r="G234" t="s">
        <v>644</v>
      </c>
      <c r="H234" s="23">
        <v>2.4300000000000001E-14</v>
      </c>
      <c r="I234" s="14">
        <v>7.2899999999999997E-14</v>
      </c>
      <c r="J234" s="24">
        <v>8.0190000000000003E-15</v>
      </c>
      <c r="K234" s="60"/>
      <c r="L234" s="14"/>
      <c r="M234" s="24"/>
      <c r="N234" s="14"/>
      <c r="O234" s="14"/>
      <c r="P234" s="24"/>
      <c r="Q234" s="6">
        <v>1.6757634660637885E-2</v>
      </c>
      <c r="R234" s="6">
        <v>9.2765360213243088E-3</v>
      </c>
      <c r="S234" s="17">
        <v>2.4944151151049882E-2</v>
      </c>
      <c r="T234" s="17">
        <v>7.4832453453149645E-3</v>
      </c>
      <c r="U234" s="20">
        <v>2.0850892905843882E-2</v>
      </c>
      <c r="V234" s="17">
        <f>SQRT(T234^2+R234^2)</f>
        <v>1.1918602328004133E-2</v>
      </c>
      <c r="W234" s="17"/>
      <c r="X234" s="17">
        <v>8.7514673264734652E-2</v>
      </c>
      <c r="Y234" s="17">
        <v>2.6254401979420396E-2</v>
      </c>
      <c r="Z234" s="17">
        <v>0</v>
      </c>
      <c r="AA234" s="17">
        <v>0</v>
      </c>
      <c r="AB234" s="20">
        <v>4.3757336632367326E-2</v>
      </c>
      <c r="AC234" s="17">
        <f>SQRT(Z234^2+X234^2)</f>
        <v>8.7514673264734652E-2</v>
      </c>
      <c r="AD234" s="26" t="s">
        <v>801</v>
      </c>
      <c r="AE234" s="26"/>
      <c r="AF234" s="26"/>
      <c r="AH234" s="38"/>
    </row>
    <row r="235" spans="1:34" x14ac:dyDescent="0.25">
      <c r="A235" s="5" t="s">
        <v>66</v>
      </c>
      <c r="B235" t="s">
        <v>67</v>
      </c>
      <c r="C235">
        <v>0.75</v>
      </c>
      <c r="D235" s="15">
        <v>58.049100000000003</v>
      </c>
      <c r="E235" t="s">
        <v>682</v>
      </c>
      <c r="F235" s="16">
        <v>0.99833333333333329</v>
      </c>
      <c r="G235" t="s">
        <v>70</v>
      </c>
      <c r="H235" s="23">
        <v>3.0000000000000001E-17</v>
      </c>
      <c r="I235" s="14">
        <v>9.0000000000000008E-17</v>
      </c>
      <c r="J235" s="24">
        <v>9.9000000000000012E-18</v>
      </c>
      <c r="K235" s="60"/>
      <c r="L235" s="14"/>
      <c r="M235" s="24"/>
      <c r="N235" s="14"/>
      <c r="O235" s="14"/>
      <c r="P235" s="24"/>
      <c r="Q235" s="6">
        <v>2.260490348114196</v>
      </c>
      <c r="R235" s="6">
        <v>0.63318705863136526</v>
      </c>
      <c r="S235" s="17">
        <v>1.2919258139441085</v>
      </c>
      <c r="T235" s="17">
        <v>0.38757774418323254</v>
      </c>
      <c r="U235" s="20">
        <v>1.7762080810291523</v>
      </c>
      <c r="V235" s="17">
        <f>SQRT(T235^2+R235^2)</f>
        <v>0.74238962748977255</v>
      </c>
      <c r="W235" s="17"/>
      <c r="X235" s="17">
        <v>6.1943481010040404</v>
      </c>
      <c r="Y235" s="17">
        <v>1.858304430301212</v>
      </c>
      <c r="Z235" s="17">
        <v>2.5658132930247386</v>
      </c>
      <c r="AA235" s="17">
        <v>0.7697439879074216</v>
      </c>
      <c r="AB235" s="20">
        <v>4.3800806970143897</v>
      </c>
      <c r="AC235" s="17">
        <f>SQRT(Z235^2+X235^2)</f>
        <v>6.7047256656089083</v>
      </c>
      <c r="AD235" s="26">
        <v>56</v>
      </c>
      <c r="AE235" s="26"/>
      <c r="AF235" s="26"/>
      <c r="AH235" s="38"/>
    </row>
    <row r="236" spans="1:34" x14ac:dyDescent="0.25">
      <c r="A236" s="5" t="s">
        <v>573</v>
      </c>
      <c r="B236" t="s">
        <v>354</v>
      </c>
      <c r="C236">
        <v>1</v>
      </c>
      <c r="D236" s="15">
        <v>108.065</v>
      </c>
      <c r="E236" t="s">
        <v>682</v>
      </c>
      <c r="F236" s="16">
        <v>0.5</v>
      </c>
      <c r="H236" s="23">
        <v>1.4E-11</v>
      </c>
      <c r="I236" s="14">
        <v>3.0000000000000001E-12</v>
      </c>
      <c r="J236" s="24">
        <v>3.0000000000000001E-12</v>
      </c>
      <c r="K236" s="60">
        <v>1.9399999999999999E-19</v>
      </c>
      <c r="L236" s="14">
        <v>3.5E-20</v>
      </c>
      <c r="M236" s="24">
        <v>3.5E-20</v>
      </c>
      <c r="N236" s="14">
        <v>4.6500000000000001E-11</v>
      </c>
      <c r="O236" s="14">
        <v>9.3000000000000012E-12</v>
      </c>
      <c r="P236" s="24">
        <v>9.3000000000000012E-12</v>
      </c>
      <c r="Q236" s="6">
        <v>0.83044232248145999</v>
      </c>
      <c r="R236" s="6">
        <v>0.35387111687197947</v>
      </c>
      <c r="S236" s="12">
        <v>0.15116633468681762</v>
      </c>
      <c r="T236" s="17">
        <v>4.5349900406045286E-2</v>
      </c>
      <c r="U236" s="20">
        <v>0.4908043285841388</v>
      </c>
      <c r="V236" s="17">
        <f>SQRT(T236^2+R236^2)</f>
        <v>0.35676516200865294</v>
      </c>
      <c r="W236" s="17"/>
      <c r="X236" s="17">
        <v>1.2729390093305351</v>
      </c>
      <c r="Y236" s="17">
        <v>0.38188170279916051</v>
      </c>
      <c r="Z236" s="17">
        <v>0.30283995562876703</v>
      </c>
      <c r="AA236" s="17">
        <v>9.0851986688630107E-2</v>
      </c>
      <c r="AB236" s="20">
        <v>0.78788948247965107</v>
      </c>
      <c r="AC236" s="17">
        <f>SQRT(Z236^2+X236^2)</f>
        <v>1.3084669503662054</v>
      </c>
      <c r="AD236" s="26">
        <v>24</v>
      </c>
      <c r="AE236" s="26">
        <v>24</v>
      </c>
      <c r="AF236" s="26" t="s">
        <v>801</v>
      </c>
      <c r="AG236" t="s">
        <v>894</v>
      </c>
      <c r="AH236" s="38"/>
    </row>
    <row r="237" spans="1:34" x14ac:dyDescent="0.25">
      <c r="A237" s="5" t="s">
        <v>302</v>
      </c>
      <c r="B237" t="s">
        <v>303</v>
      </c>
      <c r="C237">
        <v>0.75</v>
      </c>
      <c r="D237" s="15">
        <v>98.080399999999997</v>
      </c>
      <c r="E237" t="s">
        <v>682</v>
      </c>
      <c r="F237" s="16">
        <v>0.13073616666666665</v>
      </c>
      <c r="G237" t="s">
        <v>308</v>
      </c>
      <c r="H237" s="23">
        <v>1.0000000000000001E-15</v>
      </c>
      <c r="I237" s="14">
        <v>3.0000000000000002E-15</v>
      </c>
      <c r="J237" s="24">
        <v>3.3000000000000004E-16</v>
      </c>
      <c r="K237" s="60"/>
      <c r="L237" s="14"/>
      <c r="M237" s="24"/>
      <c r="N237" s="14"/>
      <c r="O237" s="14"/>
      <c r="P237" s="24"/>
      <c r="Q237" s="6">
        <v>8.3599255574356782E-3</v>
      </c>
      <c r="R237" s="6">
        <v>3.6284670096725464E-3</v>
      </c>
      <c r="S237" s="12">
        <v>2.2955874153692844E-2</v>
      </c>
      <c r="T237" s="17">
        <v>6.8867622461078531E-3</v>
      </c>
      <c r="U237" s="20">
        <v>1.5657899855564261E-2</v>
      </c>
      <c r="V237" s="17">
        <f>SQRT(T237^2+R237^2)</f>
        <v>7.7841677188186607E-3</v>
      </c>
      <c r="W237" s="17"/>
      <c r="X237" s="17">
        <v>3.9145452830967466E-2</v>
      </c>
      <c r="Y237" s="17">
        <v>1.1743635849290239E-2</v>
      </c>
      <c r="Z237" s="17">
        <v>8.3407257883448566E-3</v>
      </c>
      <c r="AA237" s="17">
        <v>2.5022177365034569E-3</v>
      </c>
      <c r="AB237" s="20">
        <v>2.374308930965616E-2</v>
      </c>
      <c r="AC237" s="17">
        <f>SQRT(Z237^2+X237^2)</f>
        <v>4.002416999786329E-2</v>
      </c>
      <c r="AD237" s="26">
        <v>54</v>
      </c>
      <c r="AE237" s="26"/>
      <c r="AF237" s="26"/>
      <c r="AG237" t="s">
        <v>237</v>
      </c>
      <c r="AH237" s="38"/>
    </row>
    <row r="238" spans="1:34" x14ac:dyDescent="0.25">
      <c r="A238" s="1" t="s">
        <v>208</v>
      </c>
      <c r="B238" t="s">
        <v>209</v>
      </c>
      <c r="C238">
        <v>0</v>
      </c>
      <c r="D238" s="15">
        <v>84.064800000000005</v>
      </c>
      <c r="E238" t="s">
        <v>682</v>
      </c>
      <c r="F238" s="16">
        <v>0.17782855555555555</v>
      </c>
      <c r="G238" t="s">
        <v>212</v>
      </c>
      <c r="H238" s="23">
        <v>8.2700000000000007E-15</v>
      </c>
      <c r="I238" s="14">
        <v>2.4810000000000004E-14</v>
      </c>
      <c r="J238" s="24">
        <v>2.7291000000000005E-15</v>
      </c>
      <c r="K238" s="60"/>
      <c r="L238" s="14"/>
      <c r="M238" s="24"/>
      <c r="N238" s="14"/>
      <c r="O238" s="14"/>
      <c r="P238" s="24"/>
      <c r="Q238" s="6">
        <v>9.455510402781428E-2</v>
      </c>
      <c r="R238" s="6">
        <v>2.6766486495682439E-2</v>
      </c>
      <c r="S238" s="12">
        <v>0.13176711622467896</v>
      </c>
      <c r="T238" s="17">
        <v>3.9530134867403685E-2</v>
      </c>
      <c r="U238" s="20">
        <v>0.11316111012624662</v>
      </c>
      <c r="V238" s="17">
        <f>SQRT(T238^2+R238^2)</f>
        <v>4.7739672830452815E-2</v>
      </c>
      <c r="W238" s="17"/>
      <c r="X238" s="17">
        <v>0.26891279390421763</v>
      </c>
      <c r="Y238" s="17">
        <v>8.0673838171265291E-2</v>
      </c>
      <c r="Z238" s="17">
        <v>0.14714426962091798</v>
      </c>
      <c r="AA238" s="17">
        <v>4.4143280886275393E-2</v>
      </c>
      <c r="AB238" s="20">
        <v>0.2080285317625678</v>
      </c>
      <c r="AC238" s="17">
        <f>SQRT(Z238^2+X238^2)</f>
        <v>0.30653796960188412</v>
      </c>
      <c r="AD238" s="26">
        <v>52</v>
      </c>
      <c r="AE238" s="26"/>
      <c r="AF238" s="26"/>
      <c r="AH238" s="37"/>
    </row>
    <row r="239" spans="1:34" x14ac:dyDescent="0.25">
      <c r="A239" s="1" t="s">
        <v>531</v>
      </c>
      <c r="B239" t="s">
        <v>532</v>
      </c>
      <c r="C239">
        <v>0</v>
      </c>
      <c r="D239" s="15">
        <v>156.15899999999999</v>
      </c>
      <c r="E239" t="s">
        <v>682</v>
      </c>
      <c r="F239" s="16">
        <v>1</v>
      </c>
      <c r="G239" t="s">
        <v>645</v>
      </c>
      <c r="H239" s="23">
        <v>2.2000000000000001E-14</v>
      </c>
      <c r="I239" s="14">
        <v>6.5999999999999996E-14</v>
      </c>
      <c r="J239" s="24">
        <v>7.2600000000000004E-15</v>
      </c>
      <c r="K239" s="60"/>
      <c r="L239" s="14"/>
      <c r="M239" s="24"/>
      <c r="N239" s="14"/>
      <c r="O239" s="14"/>
      <c r="P239" s="24"/>
      <c r="Q239" s="6">
        <v>4.19959243099633E-3</v>
      </c>
      <c r="R239" s="6">
        <v>2.0697441524196898E-3</v>
      </c>
      <c r="S239" s="17">
        <v>0</v>
      </c>
      <c r="T239" s="17">
        <v>0</v>
      </c>
      <c r="U239" s="20">
        <v>2.099796215498165E-3</v>
      </c>
      <c r="V239" s="17">
        <f>SQRT(T239^2+R239^2)</f>
        <v>2.0697441524196898E-3</v>
      </c>
      <c r="W239" s="17"/>
      <c r="X239" s="17">
        <v>9.9014507357982999E-3</v>
      </c>
      <c r="Y239" s="17">
        <v>2.9704352207394901E-3</v>
      </c>
      <c r="Z239" s="17">
        <v>0</v>
      </c>
      <c r="AA239" s="17">
        <v>0</v>
      </c>
      <c r="AB239" s="20">
        <v>4.95072536789915E-3</v>
      </c>
      <c r="AC239" s="17">
        <f>SQRT(Z239^2+X239^2)</f>
        <v>9.9014507357982999E-3</v>
      </c>
      <c r="AD239" s="26">
        <v>73</v>
      </c>
      <c r="AE239" s="26"/>
      <c r="AF239" s="26"/>
      <c r="AH239" s="38"/>
    </row>
    <row r="240" spans="1:34" x14ac:dyDescent="0.25">
      <c r="A240" s="1" t="s">
        <v>567</v>
      </c>
      <c r="B240" t="s">
        <v>238</v>
      </c>
      <c r="C240">
        <v>0.75</v>
      </c>
      <c r="D240" s="15">
        <v>86.080399999999997</v>
      </c>
      <c r="E240" t="s">
        <v>682</v>
      </c>
      <c r="F240" s="16">
        <v>0.21</v>
      </c>
      <c r="G240" t="s">
        <v>246</v>
      </c>
      <c r="H240" s="23">
        <v>1.0000000000000001E-15</v>
      </c>
      <c r="I240" s="14">
        <v>3.0000000000000002E-15</v>
      </c>
      <c r="J240" s="24">
        <v>3.3000000000000004E-16</v>
      </c>
      <c r="K240" s="60"/>
      <c r="L240" s="14"/>
      <c r="M240" s="24"/>
      <c r="N240" s="14"/>
      <c r="O240" s="14"/>
      <c r="P240" s="24"/>
      <c r="Q240" s="6">
        <v>2.4345829428067137E-2</v>
      </c>
      <c r="R240" s="6">
        <v>1.1059175581786793E-2</v>
      </c>
      <c r="S240" s="17">
        <v>0.06</v>
      </c>
      <c r="T240" s="17">
        <v>1.7999999999999999E-2</v>
      </c>
      <c r="U240" s="20">
        <v>4.2172914714033567E-2</v>
      </c>
      <c r="V240" s="17">
        <f>SQRT(T240^2+R240^2)</f>
        <v>2.1125940560097891E-2</v>
      </c>
      <c r="W240" s="17"/>
      <c r="X240" s="17">
        <v>0.13781487041306817</v>
      </c>
      <c r="Y240" s="17">
        <v>4.1344461123920449E-2</v>
      </c>
      <c r="Z240" s="17">
        <v>3.5953220298095362E-2</v>
      </c>
      <c r="AA240" s="17">
        <v>1.0785966089428608E-2</v>
      </c>
      <c r="AB240" s="20">
        <v>8.6884045355581765E-2</v>
      </c>
      <c r="AC240" s="17">
        <f>SQRT(Z240^2+X240^2)</f>
        <v>0.14242742908855074</v>
      </c>
      <c r="AD240" s="26">
        <v>54</v>
      </c>
      <c r="AE240" s="26"/>
      <c r="AF240" s="26"/>
      <c r="AG240" t="s">
        <v>237</v>
      </c>
      <c r="AH240" s="38"/>
    </row>
    <row r="241" spans="1:34" x14ac:dyDescent="0.25">
      <c r="A241" s="5" t="s">
        <v>586</v>
      </c>
      <c r="B241" t="s">
        <v>530</v>
      </c>
      <c r="C241">
        <v>0</v>
      </c>
      <c r="D241" s="15">
        <v>156.101</v>
      </c>
      <c r="E241" t="s">
        <v>682</v>
      </c>
      <c r="F241" s="16">
        <v>1</v>
      </c>
      <c r="G241" t="s">
        <v>646</v>
      </c>
      <c r="H241" s="23">
        <v>1.9999999999999999E-11</v>
      </c>
      <c r="I241" s="14">
        <v>6E-11</v>
      </c>
      <c r="J241" s="24">
        <v>6.6000000000000001E-12</v>
      </c>
      <c r="K241" s="60">
        <v>3.9999999999999999E-19</v>
      </c>
      <c r="L241" s="14">
        <v>1.2E-18</v>
      </c>
      <c r="M241" s="24">
        <v>1.1999999999999999E-19</v>
      </c>
      <c r="N241" s="14">
        <v>7.4899999999999995E-11</v>
      </c>
      <c r="O241" s="14">
        <v>3.8999999999999999E-12</v>
      </c>
      <c r="P241" s="24">
        <v>3.8999999999999999E-12</v>
      </c>
      <c r="Q241" s="6">
        <v>5.7631047779737099E-2</v>
      </c>
      <c r="R241" s="6">
        <v>3.5268356558462603E-2</v>
      </c>
      <c r="S241" s="12">
        <v>1.3686141782835318E-2</v>
      </c>
      <c r="T241" s="17">
        <v>4.1058425348505954E-3</v>
      </c>
      <c r="U241" s="20">
        <v>3.5658594781286211E-2</v>
      </c>
      <c r="V241" s="17">
        <f>SQRT(T241^2+R241^2)</f>
        <v>3.550654752655967E-2</v>
      </c>
      <c r="W241" s="17"/>
      <c r="X241" s="17">
        <v>2.8306780660011001E-2</v>
      </c>
      <c r="Y241" s="17">
        <v>8.4920341980033003E-3</v>
      </c>
      <c r="Z241" s="17">
        <v>1.4778243493013767E-2</v>
      </c>
      <c r="AA241" s="17">
        <v>4.4334730479041297E-3</v>
      </c>
      <c r="AB241" s="20">
        <v>2.1542512076512383E-2</v>
      </c>
      <c r="AC241" s="17">
        <f>SQRT(Z241^2+X241^2)</f>
        <v>3.1932276963485967E-2</v>
      </c>
      <c r="AD241" s="26">
        <v>70</v>
      </c>
      <c r="AE241" s="26">
        <v>7</v>
      </c>
      <c r="AF241" s="26">
        <v>71</v>
      </c>
      <c r="AG241" t="s">
        <v>890</v>
      </c>
      <c r="AH241" s="38"/>
    </row>
    <row r="242" spans="1:34" x14ac:dyDescent="0.25">
      <c r="A242" s="1" t="s">
        <v>793</v>
      </c>
      <c r="B242" t="s">
        <v>438</v>
      </c>
      <c r="C242">
        <v>0</v>
      </c>
      <c r="D242" s="15">
        <v>122.08</v>
      </c>
      <c r="E242" t="s">
        <v>682</v>
      </c>
      <c r="F242" s="16">
        <v>0.5</v>
      </c>
      <c r="G242" t="s">
        <v>652</v>
      </c>
      <c r="H242" s="23">
        <v>2.9100000000000002E-11</v>
      </c>
      <c r="I242" s="14">
        <v>4.2933333333333319E-11</v>
      </c>
      <c r="J242" s="24">
        <v>2.736666666666666E-11</v>
      </c>
      <c r="K242" s="60">
        <v>1.9399999999999999E-19</v>
      </c>
      <c r="L242" s="14">
        <v>5.8199999999999997E-19</v>
      </c>
      <c r="M242" s="24">
        <v>5.8199999999999994E-20</v>
      </c>
      <c r="N242" s="14">
        <v>8.4700000000000002E-11</v>
      </c>
      <c r="O242" s="14">
        <v>7.0300000000000005E-11</v>
      </c>
      <c r="P242" s="24">
        <v>7.0300000000000005E-11</v>
      </c>
      <c r="Q242" s="6">
        <v>0.19640911112760151</v>
      </c>
      <c r="R242" s="6">
        <v>8.8540384170782999E-2</v>
      </c>
      <c r="S242" s="12">
        <v>0.16702653380052271</v>
      </c>
      <c r="T242" s="17">
        <v>5.010796014015681E-2</v>
      </c>
      <c r="U242" s="20">
        <v>0.1817178224640621</v>
      </c>
      <c r="V242" s="17">
        <f>SQRT(T242^2+R242^2)</f>
        <v>0.10173596855840801</v>
      </c>
      <c r="W242" s="17"/>
      <c r="X242" s="17">
        <v>0.4450441778795905</v>
      </c>
      <c r="Y242" s="17">
        <v>0.13351325336387715</v>
      </c>
      <c r="Z242" s="17">
        <v>0.05</v>
      </c>
      <c r="AA242" s="17">
        <v>1.4999999999999999E-2</v>
      </c>
      <c r="AB242" s="20">
        <v>0.24752208893979524</v>
      </c>
      <c r="AC242" s="17">
        <f>SQRT(Z242^2+X242^2)</f>
        <v>0.44784408030532297</v>
      </c>
      <c r="AD242" s="26">
        <v>76</v>
      </c>
      <c r="AE242" s="26"/>
      <c r="AF242" s="26"/>
      <c r="AG242" t="s">
        <v>906</v>
      </c>
      <c r="AH242" s="38"/>
    </row>
    <row r="243" spans="1:34" x14ac:dyDescent="0.25">
      <c r="A243" s="5" t="s">
        <v>779</v>
      </c>
      <c r="B243" t="s">
        <v>269</v>
      </c>
      <c r="C243">
        <v>0</v>
      </c>
      <c r="D243" s="15">
        <v>95.080799999999996</v>
      </c>
      <c r="E243" t="s">
        <v>682</v>
      </c>
      <c r="F243" s="16">
        <v>0.7</v>
      </c>
      <c r="G243" t="s">
        <v>647</v>
      </c>
      <c r="H243" s="23">
        <v>4.6000000000000003E-11</v>
      </c>
      <c r="I243" s="14">
        <v>1.3800000000000001E-10</v>
      </c>
      <c r="J243" s="24">
        <v>1.5180000000000003E-11</v>
      </c>
      <c r="K243" s="60">
        <v>1.5700000000000001E-17</v>
      </c>
      <c r="L243" s="14">
        <v>4.7100000000000004E-17</v>
      </c>
      <c r="M243" s="24">
        <v>4.7100000000000004E-18</v>
      </c>
      <c r="N243" s="14">
        <v>1.3200000000000001E-10</v>
      </c>
      <c r="O243" s="14">
        <v>2.6400000000000002E-10</v>
      </c>
      <c r="P243" s="24">
        <v>6.6000000000000005E-11</v>
      </c>
      <c r="Q243" s="6">
        <v>1.7305071759024838E-2</v>
      </c>
      <c r="R243" s="6">
        <v>1.237313494518731E-2</v>
      </c>
      <c r="S243" s="12">
        <v>2.1536849551276761E-2</v>
      </c>
      <c r="T243" s="17">
        <v>6.4610548653830282E-3</v>
      </c>
      <c r="U243" s="20">
        <v>1.9420960655150799E-2</v>
      </c>
      <c r="V243" s="17">
        <f>SQRT(T243^2+R243^2)</f>
        <v>1.3958499143722618E-2</v>
      </c>
      <c r="W243" s="17"/>
      <c r="X243" s="17">
        <v>5.4232652968068049E-2</v>
      </c>
      <c r="Y243" s="17">
        <v>1.6269795890420415E-2</v>
      </c>
      <c r="Z243" s="17">
        <v>1.337230659040901E-2</v>
      </c>
      <c r="AA243" s="17">
        <v>4.0116919771227026E-3</v>
      </c>
      <c r="AB243" s="20">
        <v>3.3802479779238531E-2</v>
      </c>
      <c r="AC243" s="17">
        <f>SQRT(Z243^2+X243^2)</f>
        <v>5.5856953295921864E-2</v>
      </c>
      <c r="AD243" s="26">
        <v>24</v>
      </c>
      <c r="AE243" s="26">
        <v>2</v>
      </c>
      <c r="AF243" s="26">
        <v>42</v>
      </c>
      <c r="AG243" t="s">
        <v>887</v>
      </c>
      <c r="AH243" s="37"/>
    </row>
    <row r="244" spans="1:34" x14ac:dyDescent="0.25">
      <c r="A244" s="1" t="s">
        <v>273</v>
      </c>
      <c r="B244" t="s">
        <v>274</v>
      </c>
      <c r="C244">
        <v>0</v>
      </c>
      <c r="D244" s="15">
        <v>96.064800000000005</v>
      </c>
      <c r="E244" t="s">
        <v>682</v>
      </c>
      <c r="F244" s="16">
        <v>0.43589900000000004</v>
      </c>
      <c r="G244" t="s">
        <v>282</v>
      </c>
      <c r="H244" s="23">
        <v>5.7799999999999997E-11</v>
      </c>
      <c r="I244" s="14">
        <v>3.4000000000000001E-12</v>
      </c>
      <c r="J244" s="24">
        <v>3.4000000000000001E-12</v>
      </c>
      <c r="K244" s="60">
        <v>4.2000000000000002E-16</v>
      </c>
      <c r="L244" s="14">
        <v>8.9999999999999996E-17</v>
      </c>
      <c r="M244" s="24">
        <v>8.9999999999999996E-17</v>
      </c>
      <c r="N244" s="14">
        <v>1.3200000000000001E-10</v>
      </c>
      <c r="O244" s="14">
        <v>9.2999999999999996E-12</v>
      </c>
      <c r="P244" s="24">
        <v>9.2999999999999996E-12</v>
      </c>
      <c r="Q244" s="6">
        <v>0.35090947955489199</v>
      </c>
      <c r="R244" s="6">
        <v>0.12025209279107325</v>
      </c>
      <c r="S244" s="12">
        <v>0.27098641022206466</v>
      </c>
      <c r="T244" s="17">
        <v>8.1295923066619397E-2</v>
      </c>
      <c r="U244" s="20">
        <v>0.31094794488847832</v>
      </c>
      <c r="V244" s="17">
        <f>SQRT(T244^2+R244^2)</f>
        <v>0.14515368726934424</v>
      </c>
      <c r="W244" s="17"/>
      <c r="X244" s="17">
        <v>1.2343567092949037</v>
      </c>
      <c r="Y244" s="17">
        <v>0.37030701278847111</v>
      </c>
      <c r="Z244" s="17">
        <v>0.13850918890767655</v>
      </c>
      <c r="AA244" s="17">
        <v>4.1552756672302966E-2</v>
      </c>
      <c r="AB244" s="20">
        <v>0.68643294910129016</v>
      </c>
      <c r="AC244" s="17">
        <f>SQRT(Z244^2+X244^2)</f>
        <v>1.2421035710411616</v>
      </c>
      <c r="AD244" s="26">
        <v>39</v>
      </c>
      <c r="AE244" s="26">
        <v>40</v>
      </c>
      <c r="AF244" s="26">
        <v>41</v>
      </c>
      <c r="AH244" s="38"/>
    </row>
    <row r="245" spans="1:34" x14ac:dyDescent="0.25">
      <c r="A245" s="1" t="s">
        <v>343</v>
      </c>
      <c r="B245" t="s">
        <v>344</v>
      </c>
      <c r="C245">
        <v>1</v>
      </c>
      <c r="D245" s="15">
        <v>106.086</v>
      </c>
      <c r="E245" t="s">
        <v>682</v>
      </c>
      <c r="F245" s="16">
        <v>0.10480921250000001</v>
      </c>
      <c r="G245" t="s">
        <v>649</v>
      </c>
      <c r="H245" s="23">
        <v>5.7100000000000001E-16</v>
      </c>
      <c r="I245" s="14">
        <v>1.713E-15</v>
      </c>
      <c r="J245" s="24">
        <v>1.8843000000000001E-16</v>
      </c>
      <c r="K245" s="60"/>
      <c r="L245" s="14"/>
      <c r="M245" s="24"/>
      <c r="N245" s="14"/>
      <c r="O245" s="14"/>
      <c r="P245" s="24"/>
      <c r="Q245" s="6">
        <v>4.0928640235281172E-2</v>
      </c>
      <c r="R245" s="6">
        <v>2.4941875090796439E-2</v>
      </c>
      <c r="S245" s="12">
        <v>0.24910538006155211</v>
      </c>
      <c r="T245" s="17">
        <v>7.4731614018465634E-2</v>
      </c>
      <c r="U245" s="20">
        <v>0.14501701014841664</v>
      </c>
      <c r="V245" s="17">
        <f>SQRT(T245^2+R245^2)</f>
        <v>7.8783953104993545E-2</v>
      </c>
      <c r="W245" s="17"/>
      <c r="X245" s="17">
        <v>2.9822909547684483E-2</v>
      </c>
      <c r="Y245" s="17">
        <v>8.9468728643053441E-3</v>
      </c>
      <c r="Z245" s="17">
        <v>0.1290331655317587</v>
      </c>
      <c r="AA245" s="17">
        <v>3.8709949659527607E-2</v>
      </c>
      <c r="AB245" s="20">
        <v>7.9428037539721594E-2</v>
      </c>
      <c r="AC245" s="17">
        <f>SQRT(Z245^2+X245^2)</f>
        <v>0.13243475276918673</v>
      </c>
      <c r="AD245" s="26">
        <v>24</v>
      </c>
      <c r="AE245" s="26"/>
      <c r="AF245" s="26"/>
      <c r="AH245" s="38"/>
    </row>
    <row r="246" spans="1:34" x14ac:dyDescent="0.25">
      <c r="A246" s="5" t="s">
        <v>377</v>
      </c>
      <c r="B246" t="s">
        <v>378</v>
      </c>
      <c r="C246">
        <v>0.25</v>
      </c>
      <c r="D246" s="15">
        <v>112.096</v>
      </c>
      <c r="E246" t="s">
        <v>682</v>
      </c>
      <c r="F246" s="16">
        <v>1</v>
      </c>
      <c r="G246" t="s">
        <v>648</v>
      </c>
      <c r="H246" s="23">
        <v>1.55E-16</v>
      </c>
      <c r="I246" s="14">
        <v>4.6500000000000006E-16</v>
      </c>
      <c r="J246" s="24">
        <v>5.1150000000000003E-17</v>
      </c>
      <c r="K246" s="60"/>
      <c r="L246" s="14"/>
      <c r="M246" s="24"/>
      <c r="N246" s="14"/>
      <c r="O246" s="14"/>
      <c r="P246" s="24"/>
      <c r="Q246" s="6">
        <v>2.4349537086070201E-2</v>
      </c>
      <c r="R246" s="6">
        <v>1.3303912346425801E-2</v>
      </c>
      <c r="S246" s="17">
        <v>0</v>
      </c>
      <c r="T246" s="17">
        <v>0</v>
      </c>
      <c r="U246" s="20">
        <v>1.21747685430351E-2</v>
      </c>
      <c r="V246" s="17">
        <f>SQRT(T246^2+R246^2)</f>
        <v>1.3303912346425801E-2</v>
      </c>
      <c r="W246" s="17"/>
      <c r="X246" s="17">
        <v>0.115892684855572</v>
      </c>
      <c r="Y246" s="17">
        <v>3.4767805456671595E-2</v>
      </c>
      <c r="Z246" s="17">
        <v>4.1456780721507609E-3</v>
      </c>
      <c r="AA246" s="17">
        <v>1.2437034216452281E-3</v>
      </c>
      <c r="AB246" s="20">
        <v>6.0019181463861378E-2</v>
      </c>
      <c r="AC246" s="17">
        <f>SQRT(Z246^2+X246^2)</f>
        <v>0.11596681012130514</v>
      </c>
      <c r="AD246" s="26">
        <v>3</v>
      </c>
      <c r="AE246" s="26"/>
      <c r="AF246" s="26"/>
      <c r="AH246" s="38"/>
    </row>
    <row r="247" spans="1:34" x14ac:dyDescent="0.25">
      <c r="A247" s="5" t="s">
        <v>775</v>
      </c>
      <c r="B247" t="s">
        <v>275</v>
      </c>
      <c r="C247">
        <v>0</v>
      </c>
      <c r="D247" s="15">
        <v>96.064800000000005</v>
      </c>
      <c r="E247" t="s">
        <v>682</v>
      </c>
      <c r="F247" s="16">
        <v>0.1048416625</v>
      </c>
      <c r="G247" t="s">
        <v>282</v>
      </c>
      <c r="H247" s="23">
        <v>1.3E-11</v>
      </c>
      <c r="I247" s="14">
        <v>3.9000000000000001E-11</v>
      </c>
      <c r="J247" s="24">
        <v>4.2900000000000005E-12</v>
      </c>
      <c r="K247" s="60">
        <v>2.05E-17</v>
      </c>
      <c r="L247" s="14">
        <v>6.1500000000000001E-17</v>
      </c>
      <c r="M247" s="24">
        <v>6.1499999999999996E-18</v>
      </c>
      <c r="N247" s="14">
        <v>1.08E-10</v>
      </c>
      <c r="O247" s="14">
        <v>2.1599999999999998E-11</v>
      </c>
      <c r="P247" s="24">
        <v>2.1599999999999998E-11</v>
      </c>
      <c r="Q247" s="6">
        <v>8.4400132194716287E-2</v>
      </c>
      <c r="R247" s="6">
        <v>2.8922822321960785E-2</v>
      </c>
      <c r="S247" s="12">
        <v>4.1400701561704313E-2</v>
      </c>
      <c r="T247" s="17">
        <v>1.2420210468511293E-2</v>
      </c>
      <c r="U247" s="20">
        <v>6.2900416878210297E-2</v>
      </c>
      <c r="V247" s="17">
        <f>SQRT(T247^2+R247^2)</f>
        <v>3.147683718466375E-2</v>
      </c>
      <c r="W247" s="17"/>
      <c r="X247" s="17">
        <v>0.29688530948799358</v>
      </c>
      <c r="Y247" s="17">
        <v>8.9065592846398076E-2</v>
      </c>
      <c r="Z247" s="17">
        <v>3.4729896626110007E-2</v>
      </c>
      <c r="AA247" s="17">
        <v>1.0418968987833002E-2</v>
      </c>
      <c r="AB247" s="20">
        <v>0.16580760305705178</v>
      </c>
      <c r="AC247" s="17">
        <f>SQRT(Z247^2+X247^2)</f>
        <v>0.29890977352612946</v>
      </c>
      <c r="AD247" s="26">
        <v>4</v>
      </c>
      <c r="AE247" s="26">
        <v>67</v>
      </c>
      <c r="AF247" s="26">
        <v>41</v>
      </c>
      <c r="AG247" t="s">
        <v>883</v>
      </c>
      <c r="AH247" s="38"/>
    </row>
    <row r="248" spans="1:34" x14ac:dyDescent="0.25">
      <c r="A248" s="5" t="s">
        <v>780</v>
      </c>
      <c r="B248" t="s">
        <v>270</v>
      </c>
      <c r="C248">
        <v>0</v>
      </c>
      <c r="D248" s="15">
        <v>95.080799999999996</v>
      </c>
      <c r="E248" t="s">
        <v>682</v>
      </c>
      <c r="F248" s="16">
        <v>0.25</v>
      </c>
      <c r="G248" t="s">
        <v>647</v>
      </c>
      <c r="H248" s="23">
        <v>4.6000000000000003E-11</v>
      </c>
      <c r="I248" s="14">
        <v>1.3800000000000001E-10</v>
      </c>
      <c r="J248" s="24">
        <v>1.5180000000000003E-11</v>
      </c>
      <c r="K248" s="60">
        <v>1.5700000000000001E-17</v>
      </c>
      <c r="L248" s="14">
        <v>4.7100000000000004E-17</v>
      </c>
      <c r="M248" s="24">
        <v>4.7100000000000004E-18</v>
      </c>
      <c r="N248" s="14">
        <v>1.3200000000000001E-10</v>
      </c>
      <c r="O248" s="14">
        <v>2.6400000000000002E-10</v>
      </c>
      <c r="P248" s="24">
        <v>6.6000000000000005E-11</v>
      </c>
      <c r="Q248" s="6">
        <v>6.1803827710803002E-3</v>
      </c>
      <c r="R248" s="6">
        <v>4.4189767661383253E-3</v>
      </c>
      <c r="S248" s="17">
        <v>1.9579146207672642E-2</v>
      </c>
      <c r="T248" s="17">
        <v>5.8737438623017923E-3</v>
      </c>
      <c r="U248" s="20">
        <v>1.2879764489376472E-2</v>
      </c>
      <c r="V248" s="17">
        <f>SQRT(T248^2+R248^2)</f>
        <v>7.3503892835412674E-3</v>
      </c>
      <c r="W248" s="17"/>
      <c r="X248" s="17">
        <v>1.9368804631452876E-2</v>
      </c>
      <c r="Y248" s="17">
        <v>5.810641389435863E-3</v>
      </c>
      <c r="Z248" s="17">
        <v>1.4305258212995685E-2</v>
      </c>
      <c r="AA248" s="17">
        <v>4.2915774638987055E-3</v>
      </c>
      <c r="AB248" s="20">
        <v>1.6837031422224279E-2</v>
      </c>
      <c r="AC248" s="17">
        <f>SQRT(Z248^2+X248^2)</f>
        <v>2.4078849752259157E-2</v>
      </c>
      <c r="AD248" s="26">
        <v>24</v>
      </c>
      <c r="AE248" s="26">
        <v>2</v>
      </c>
      <c r="AF248" s="26">
        <v>42</v>
      </c>
      <c r="AG248" t="s">
        <v>174</v>
      </c>
      <c r="AH248" s="37"/>
    </row>
    <row r="249" spans="1:34" x14ac:dyDescent="0.25">
      <c r="A249" s="1" t="s">
        <v>569</v>
      </c>
      <c r="B249" t="s">
        <v>271</v>
      </c>
      <c r="C249">
        <v>0</v>
      </c>
      <c r="D249" s="15">
        <v>96.028400000000005</v>
      </c>
      <c r="E249" t="s">
        <v>682</v>
      </c>
      <c r="F249" s="16">
        <v>0.84358366666666662</v>
      </c>
      <c r="G249" t="s">
        <v>279</v>
      </c>
      <c r="H249" s="23">
        <v>1.1999999999999999E-12</v>
      </c>
      <c r="I249" s="14">
        <v>2.8000000000000002E-13</v>
      </c>
      <c r="J249" s="24">
        <v>2.8000000000000002E-13</v>
      </c>
      <c r="K249" s="60">
        <v>2.6E-18</v>
      </c>
      <c r="L249" s="14">
        <v>7.8000000000000001E-18</v>
      </c>
      <c r="M249" s="24">
        <v>7.7999999999999999E-19</v>
      </c>
      <c r="N249" s="14">
        <v>3.5000000000000002E-11</v>
      </c>
      <c r="O249" s="14">
        <v>1.05E-12</v>
      </c>
      <c r="P249" s="24">
        <v>1.05E-12</v>
      </c>
      <c r="Q249" s="6">
        <v>2.1607333053817985</v>
      </c>
      <c r="R249" s="6">
        <v>0.75460457646879575</v>
      </c>
      <c r="S249" s="12">
        <v>1.4992050739393488</v>
      </c>
      <c r="T249" s="17">
        <v>0.4497615221818046</v>
      </c>
      <c r="U249" s="20">
        <v>1.8299691896605736</v>
      </c>
      <c r="V249" s="17">
        <f>SQRT(T249^2+R249^2)</f>
        <v>0.87847224979673921</v>
      </c>
      <c r="W249" s="17"/>
      <c r="X249" s="17">
        <v>5.6481850920304488</v>
      </c>
      <c r="Y249" s="17">
        <v>1.6944555276091346</v>
      </c>
      <c r="Z249" s="17">
        <v>1.0007233559168465</v>
      </c>
      <c r="AA249" s="17">
        <v>0.30021700677505392</v>
      </c>
      <c r="AB249" s="20">
        <v>3.3244542239736479</v>
      </c>
      <c r="AC249" s="17">
        <f>SQRT(Z249^2+X249^2)</f>
        <v>5.7361522006404675</v>
      </c>
      <c r="AD249" s="26">
        <v>43</v>
      </c>
      <c r="AE249" s="26">
        <v>44</v>
      </c>
      <c r="AF249" s="26">
        <v>69</v>
      </c>
      <c r="AG249" t="s">
        <v>889</v>
      </c>
      <c r="AH249" s="38"/>
    </row>
    <row r="250" spans="1:34" x14ac:dyDescent="0.25">
      <c r="A250" s="1" t="s">
        <v>570</v>
      </c>
      <c r="B250" t="s">
        <v>272</v>
      </c>
      <c r="C250">
        <v>0</v>
      </c>
      <c r="D250" s="15">
        <v>96.028400000000005</v>
      </c>
      <c r="E250" t="s">
        <v>682</v>
      </c>
      <c r="F250" s="16">
        <v>4.2256116666666656E-2</v>
      </c>
      <c r="G250" t="s">
        <v>279</v>
      </c>
      <c r="H250" s="23">
        <v>3.4099999999999998E-12</v>
      </c>
      <c r="I250" s="14">
        <v>7.8999999999999997E-13</v>
      </c>
      <c r="J250" s="24">
        <v>7.8999999999999997E-13</v>
      </c>
      <c r="K250" s="60">
        <v>2.6E-18</v>
      </c>
      <c r="L250" s="14">
        <v>7.8000000000000001E-18</v>
      </c>
      <c r="M250" s="24">
        <v>7.7999999999999999E-19</v>
      </c>
      <c r="N250" s="14">
        <v>4.8500000000000001E-11</v>
      </c>
      <c r="O250" s="14">
        <v>1.46E-12</v>
      </c>
      <c r="P250" s="24">
        <v>1.46E-12</v>
      </c>
      <c r="Q250" s="6">
        <v>0.10823372031199302</v>
      </c>
      <c r="R250" s="6">
        <v>3.7799047421653909E-2</v>
      </c>
      <c r="S250" s="12">
        <v>9.8920152138920484E-2</v>
      </c>
      <c r="T250" s="17">
        <v>2.9676045641676144E-2</v>
      </c>
      <c r="U250" s="20">
        <v>0.10357693622545674</v>
      </c>
      <c r="V250" s="17">
        <f>SQRT(T250^2+R250^2)</f>
        <v>4.8056588215470382E-2</v>
      </c>
      <c r="W250" s="17"/>
      <c r="X250" s="17">
        <v>0.28292435905835778</v>
      </c>
      <c r="Y250" s="17">
        <v>8.487730771750733E-2</v>
      </c>
      <c r="Z250" s="17">
        <v>4.8650550841495929E-2</v>
      </c>
      <c r="AA250" s="17">
        <v>1.4595165252448777E-2</v>
      </c>
      <c r="AB250" s="20">
        <v>0.16578745494992686</v>
      </c>
      <c r="AC250" s="17">
        <f>SQRT(Z250^2+X250^2)</f>
        <v>0.28707676507471575</v>
      </c>
      <c r="AD250" s="26">
        <v>43</v>
      </c>
      <c r="AE250" s="26">
        <v>44</v>
      </c>
      <c r="AF250" s="26">
        <v>69</v>
      </c>
      <c r="AH250" s="38"/>
    </row>
    <row r="251" spans="1:34" x14ac:dyDescent="0.25">
      <c r="A251" s="1" t="s">
        <v>798</v>
      </c>
      <c r="B251" t="s">
        <v>445</v>
      </c>
      <c r="C251">
        <v>0.5</v>
      </c>
      <c r="D251" s="15">
        <v>124.06</v>
      </c>
      <c r="E251" t="s">
        <v>682</v>
      </c>
      <c r="F251" s="16">
        <v>1</v>
      </c>
      <c r="G251" t="s">
        <v>650</v>
      </c>
      <c r="H251" s="23">
        <v>2.6899999999999999E-11</v>
      </c>
      <c r="I251" s="14">
        <v>5.7000000000000003E-12</v>
      </c>
      <c r="J251" s="24">
        <v>5.7000000000000003E-12</v>
      </c>
      <c r="K251" s="60">
        <v>3.9999999999999999E-19</v>
      </c>
      <c r="L251" s="14">
        <v>3.0999999999999999E-19</v>
      </c>
      <c r="M251" s="24">
        <v>3.0999999999999999E-19</v>
      </c>
      <c r="N251" s="14">
        <v>7.5300000000000001E-11</v>
      </c>
      <c r="O251" s="14">
        <v>4.0999999999999999E-12</v>
      </c>
      <c r="P251" s="24">
        <v>4.0999999999999999E-12</v>
      </c>
      <c r="Q251" s="6">
        <v>1.7504413567069199</v>
      </c>
      <c r="R251" s="6">
        <v>1.1596677053476401</v>
      </c>
      <c r="S251" s="12">
        <v>0.1454523637421716</v>
      </c>
      <c r="T251" s="17">
        <v>4.3635709122651481E-2</v>
      </c>
      <c r="U251" s="20">
        <v>0.94794686022454577</v>
      </c>
      <c r="V251" s="17">
        <f>SQRT(T251^2+R251^2)</f>
        <v>1.160488372167898</v>
      </c>
      <c r="W251" s="17"/>
      <c r="X251" s="17">
        <v>2.8461292059511001</v>
      </c>
      <c r="Y251" s="17">
        <v>0.85383876178533002</v>
      </c>
      <c r="Z251" s="17">
        <v>4.210627241006127E-2</v>
      </c>
      <c r="AA251" s="17">
        <v>1.2631881723018381E-2</v>
      </c>
      <c r="AB251" s="20">
        <v>1.4441177391805806</v>
      </c>
      <c r="AC251" s="17">
        <f>SQRT(Z251^2+X251^2)</f>
        <v>2.8464406537189757</v>
      </c>
      <c r="AD251" s="26">
        <v>45</v>
      </c>
      <c r="AE251" s="26">
        <v>46</v>
      </c>
      <c r="AF251" s="26">
        <v>47</v>
      </c>
      <c r="AG251" t="s">
        <v>891</v>
      </c>
      <c r="AH251" s="38"/>
    </row>
    <row r="252" spans="1:34" x14ac:dyDescent="0.25">
      <c r="A252" s="5" t="s">
        <v>395</v>
      </c>
      <c r="B252" t="s">
        <v>396</v>
      </c>
      <c r="C252">
        <v>0.75</v>
      </c>
      <c r="D252" s="15">
        <v>114.11199999999999</v>
      </c>
      <c r="E252" t="s">
        <v>682</v>
      </c>
      <c r="F252" s="16">
        <v>0.12694549999999999</v>
      </c>
      <c r="G252" t="s">
        <v>644</v>
      </c>
      <c r="H252" s="23">
        <v>1.0000000000000001E-15</v>
      </c>
      <c r="I252" s="14">
        <v>3.0000000000000002E-15</v>
      </c>
      <c r="J252" s="24">
        <v>3.3000000000000004E-16</v>
      </c>
      <c r="K252" s="60"/>
      <c r="L252" s="14"/>
      <c r="M252" s="24"/>
      <c r="N252" s="14"/>
      <c r="O252" s="14"/>
      <c r="P252" s="24"/>
      <c r="Q252" s="6">
        <v>3.3827602828769934E-3</v>
      </c>
      <c r="R252" s="6">
        <v>1.8725970729820852E-3</v>
      </c>
      <c r="S252" s="12">
        <v>6.912928725464171E-3</v>
      </c>
      <c r="T252" s="17">
        <v>2.0738786176392513E-3</v>
      </c>
      <c r="U252" s="20">
        <v>5.1478445041705824E-3</v>
      </c>
      <c r="V252" s="17">
        <f>SQRT(T252^2+R252^2)</f>
        <v>2.7942069211929106E-3</v>
      </c>
      <c r="W252" s="17"/>
      <c r="X252" s="17">
        <v>1.7666046962121356E-2</v>
      </c>
      <c r="Y252" s="17">
        <v>5.2998140886364063E-3</v>
      </c>
      <c r="Z252" s="17">
        <v>4.1760895533394802E-3</v>
      </c>
      <c r="AA252" s="17">
        <v>1.2528268660018441E-3</v>
      </c>
      <c r="AB252" s="20">
        <v>1.0921068257730418E-2</v>
      </c>
      <c r="AC252" s="17">
        <f>SQRT(Z252^2+X252^2)</f>
        <v>1.8152931973248517E-2</v>
      </c>
      <c r="AD252" s="26">
        <v>54</v>
      </c>
      <c r="AE252" s="26"/>
      <c r="AF252" s="26"/>
      <c r="AG252" t="s">
        <v>897</v>
      </c>
      <c r="AH252" s="38"/>
    </row>
    <row r="253" spans="1:34" x14ac:dyDescent="0.25">
      <c r="A253" s="1" t="s">
        <v>558</v>
      </c>
      <c r="B253" t="s">
        <v>329</v>
      </c>
      <c r="C253">
        <v>0.75</v>
      </c>
      <c r="D253" s="15">
        <v>101.096</v>
      </c>
      <c r="E253" t="s">
        <v>682</v>
      </c>
      <c r="F253" s="16">
        <v>0.26551491666666666</v>
      </c>
      <c r="G253" t="s">
        <v>325</v>
      </c>
      <c r="H253" s="23">
        <v>1.0000000000000001E-15</v>
      </c>
      <c r="I253" s="14">
        <v>3.0000000000000002E-15</v>
      </c>
      <c r="J253" s="24">
        <v>3.3000000000000004E-16</v>
      </c>
      <c r="K253" s="60"/>
      <c r="L253" s="14"/>
      <c r="M253" s="24"/>
      <c r="N253" s="14"/>
      <c r="O253" s="14"/>
      <c r="P253" s="24"/>
      <c r="Q253" s="6">
        <v>3.4883764477855817E-3</v>
      </c>
      <c r="R253" s="6">
        <v>2.700587352052895E-3</v>
      </c>
      <c r="S253" s="12">
        <v>1.8651615891283738E-2</v>
      </c>
      <c r="T253" s="17">
        <v>5.5954847673851211E-3</v>
      </c>
      <c r="U253" s="20">
        <v>1.1069996169534659E-2</v>
      </c>
      <c r="V253" s="17">
        <f>SQRT(T253^2+R253^2)</f>
        <v>6.2131008223033843E-3</v>
      </c>
      <c r="W253" s="17"/>
      <c r="X253" s="17">
        <v>1.4717325782695341E-2</v>
      </c>
      <c r="Y253" s="17">
        <v>4.415197734808602E-3</v>
      </c>
      <c r="Z253" s="17">
        <v>1.2849940785631528E-2</v>
      </c>
      <c r="AA253" s="17">
        <v>3.8549822356894583E-3</v>
      </c>
      <c r="AB253" s="20">
        <v>1.3783633284163434E-2</v>
      </c>
      <c r="AC253" s="17">
        <f>SQRT(Z253^2+X253^2)</f>
        <v>1.9537672747495429E-2</v>
      </c>
      <c r="AD253" s="26">
        <v>54</v>
      </c>
      <c r="AE253" s="26"/>
      <c r="AF253" s="26"/>
      <c r="AH253" s="37"/>
    </row>
    <row r="254" spans="1:34" x14ac:dyDescent="0.25">
      <c r="A254" s="1" t="s">
        <v>580</v>
      </c>
      <c r="B254" t="s">
        <v>321</v>
      </c>
      <c r="C254">
        <v>0.75</v>
      </c>
      <c r="D254" s="15">
        <v>100.096</v>
      </c>
      <c r="E254" t="s">
        <v>682</v>
      </c>
      <c r="F254" s="16">
        <v>0.26551491666666666</v>
      </c>
      <c r="G254" t="s">
        <v>325</v>
      </c>
      <c r="H254" s="23">
        <v>1.0000000000000001E-15</v>
      </c>
      <c r="I254" s="14">
        <v>3.0000000000000002E-15</v>
      </c>
      <c r="J254" s="24">
        <v>3.3000000000000004E-16</v>
      </c>
      <c r="K254" s="60"/>
      <c r="L254" s="14"/>
      <c r="M254" s="24"/>
      <c r="N254" s="14"/>
      <c r="O254" s="14"/>
      <c r="P254" s="24"/>
      <c r="Q254" s="6">
        <v>3.4883764477855817E-3</v>
      </c>
      <c r="R254" s="6">
        <v>2.700587352052895E-3</v>
      </c>
      <c r="S254" s="17">
        <v>0</v>
      </c>
      <c r="T254" s="17">
        <v>0</v>
      </c>
      <c r="U254" s="20">
        <v>1.7441882238927908E-3</v>
      </c>
      <c r="V254" s="17">
        <f>SQRT(T254^2+R254^2)</f>
        <v>2.700587352052895E-3</v>
      </c>
      <c r="W254" s="17"/>
      <c r="X254" s="17">
        <v>1.4717325782695341E-2</v>
      </c>
      <c r="Y254" s="17">
        <v>4.415197734808602E-3</v>
      </c>
      <c r="Z254" s="17">
        <v>9.6005304720235551E-3</v>
      </c>
      <c r="AA254" s="17">
        <v>2.8801591416070665E-3</v>
      </c>
      <c r="AB254" s="20">
        <v>1.2158928127359449E-2</v>
      </c>
      <c r="AC254" s="17">
        <f>SQRT(Z254^2+X254^2)</f>
        <v>1.757184860901783E-2</v>
      </c>
      <c r="AD254" s="26">
        <v>54</v>
      </c>
      <c r="AE254" s="26"/>
      <c r="AF254" s="26"/>
      <c r="AG254" t="s">
        <v>898</v>
      </c>
      <c r="AH254" s="38"/>
    </row>
    <row r="255" spans="1:34" x14ac:dyDescent="0.25">
      <c r="A255" s="5" t="s">
        <v>408</v>
      </c>
      <c r="B255" t="s">
        <v>409</v>
      </c>
      <c r="C255">
        <v>0</v>
      </c>
      <c r="D255" s="15">
        <v>118.086</v>
      </c>
      <c r="E255" t="s">
        <v>682</v>
      </c>
      <c r="F255" s="16">
        <v>0.1328224375</v>
      </c>
      <c r="G255" t="s">
        <v>416</v>
      </c>
      <c r="H255" s="23">
        <v>6.6E-15</v>
      </c>
      <c r="I255" s="14">
        <v>1.9800000000000001E-14</v>
      </c>
      <c r="J255" s="24">
        <v>2.1780000000000003E-15</v>
      </c>
      <c r="K255" s="60"/>
      <c r="L255" s="14"/>
      <c r="M255" s="24"/>
      <c r="N255" s="14"/>
      <c r="O255" s="14"/>
      <c r="P255" s="24"/>
      <c r="Q255" s="6">
        <v>1.8883306865987329E-2</v>
      </c>
      <c r="R255" s="6">
        <v>1.3159347913431856E-2</v>
      </c>
      <c r="S255" s="17">
        <v>2.7946715638787541E-2</v>
      </c>
      <c r="T255" s="17">
        <v>8.3840146916362625E-3</v>
      </c>
      <c r="U255" s="20">
        <v>2.3415011252387437E-2</v>
      </c>
      <c r="V255" s="17">
        <f>SQRT(T255^2+R255^2)</f>
        <v>1.5603209280667744E-2</v>
      </c>
      <c r="W255" s="17"/>
      <c r="X255" s="17">
        <v>8.2351381510414375E-3</v>
      </c>
      <c r="Y255" s="17">
        <v>2.4705414453124312E-3</v>
      </c>
      <c r="Z255" s="17">
        <v>9.7654411451547456E-3</v>
      </c>
      <c r="AA255" s="17">
        <v>2.9296323435464237E-3</v>
      </c>
      <c r="AB255" s="20">
        <v>9.0002896480980907E-3</v>
      </c>
      <c r="AC255" s="17">
        <f>SQRT(Z255^2+X255^2)</f>
        <v>1.2774245227261744E-2</v>
      </c>
      <c r="AD255" s="26">
        <v>58</v>
      </c>
      <c r="AE255" s="26"/>
      <c r="AF255" s="26"/>
      <c r="AH255" s="38"/>
    </row>
    <row r="256" spans="1:34" x14ac:dyDescent="0.25">
      <c r="A256" s="7" t="s">
        <v>401</v>
      </c>
      <c r="B256" s="9" t="s">
        <v>402</v>
      </c>
      <c r="C256">
        <v>0</v>
      </c>
      <c r="D256" s="15">
        <v>116.07</v>
      </c>
      <c r="E256" t="s">
        <v>682</v>
      </c>
      <c r="F256" s="16">
        <v>0.95914125000000006</v>
      </c>
      <c r="G256" t="s">
        <v>629</v>
      </c>
      <c r="H256" s="23">
        <v>4.0999999999999999E-12</v>
      </c>
      <c r="I256" s="14">
        <v>1.51E-12</v>
      </c>
      <c r="J256" s="24">
        <v>1.51E-12</v>
      </c>
      <c r="K256" s="60">
        <v>1.5E-16</v>
      </c>
      <c r="L256" s="14">
        <v>3.0000000000000001E-17</v>
      </c>
      <c r="M256" s="24">
        <v>3.0000000000000001E-17</v>
      </c>
      <c r="N256" s="14">
        <v>7.8000000000000002E-11</v>
      </c>
      <c r="O256" s="14">
        <v>1.99E-11</v>
      </c>
      <c r="P256" s="24">
        <v>1.99E-11</v>
      </c>
      <c r="Q256" s="6">
        <v>8.2954858180184554E-2</v>
      </c>
      <c r="R256" s="6">
        <v>7.0004403700495543E-2</v>
      </c>
      <c r="S256" s="17">
        <v>0.1919954816630941</v>
      </c>
      <c r="T256" s="17">
        <v>5.759864449892823E-2</v>
      </c>
      <c r="U256" s="20">
        <v>0.13747516992163933</v>
      </c>
      <c r="V256" s="17">
        <f>SQRT(T256^2+R256^2)</f>
        <v>9.0654400806446628E-2</v>
      </c>
      <c r="W256" s="17"/>
      <c r="X256" s="17">
        <v>1.0736528138136695E-2</v>
      </c>
      <c r="Y256" s="17">
        <v>3.2209584414410086E-3</v>
      </c>
      <c r="Z256" s="17">
        <v>6.1138713825121462E-2</v>
      </c>
      <c r="AA256" s="17">
        <v>1.8341614147536437E-2</v>
      </c>
      <c r="AB256" s="20">
        <v>3.593762098162908E-2</v>
      </c>
      <c r="AC256" s="17">
        <f>SQRT(Z256^2+X256^2)</f>
        <v>6.2074272969170563E-2</v>
      </c>
      <c r="AD256" s="26">
        <v>58</v>
      </c>
      <c r="AE256" s="26">
        <v>66</v>
      </c>
      <c r="AF256" s="26">
        <v>58</v>
      </c>
      <c r="AH256" s="38"/>
    </row>
    <row r="257" spans="1:34" x14ac:dyDescent="0.25">
      <c r="A257" s="1" t="s">
        <v>784</v>
      </c>
      <c r="B257" t="s">
        <v>141</v>
      </c>
      <c r="C257">
        <v>1</v>
      </c>
      <c r="D257" s="15">
        <v>72.064800000000005</v>
      </c>
      <c r="E257" t="s">
        <v>682</v>
      </c>
      <c r="F257" s="16">
        <v>0.13910462222222222</v>
      </c>
      <c r="G257" t="s">
        <v>146</v>
      </c>
      <c r="H257" s="23">
        <v>1.6400000000000001E-14</v>
      </c>
      <c r="I257" s="14">
        <v>4.9200000000000007E-14</v>
      </c>
      <c r="J257" s="24">
        <v>5.4120000000000004E-15</v>
      </c>
      <c r="K257" s="60"/>
      <c r="L257" s="14"/>
      <c r="M257" s="24"/>
      <c r="N257" s="14"/>
      <c r="O257" s="14"/>
      <c r="P257" s="24"/>
      <c r="Q257" s="6">
        <v>6.0978652109144861E-2</v>
      </c>
      <c r="R257" s="6">
        <v>1.7983190291305205E-2</v>
      </c>
      <c r="S257" s="12">
        <v>0.19476113390190022</v>
      </c>
      <c r="T257" s="17">
        <v>5.8428340170570067E-2</v>
      </c>
      <c r="U257" s="20">
        <v>0.12786989300552254</v>
      </c>
      <c r="V257" s="17">
        <f>SQRT(T257^2+R257^2)</f>
        <v>6.1133183036229562E-2</v>
      </c>
      <c r="W257" s="17"/>
      <c r="X257" s="17">
        <v>0.21149750645623225</v>
      </c>
      <c r="Y257" s="17">
        <v>6.3449251936869677E-2</v>
      </c>
      <c r="Z257" s="17">
        <v>8.8901740444161145E-2</v>
      </c>
      <c r="AA257" s="17">
        <v>2.6670522133248342E-2</v>
      </c>
      <c r="AB257" s="20">
        <v>0.15019962345019669</v>
      </c>
      <c r="AC257" s="17">
        <f>SQRT(Z257^2+X257^2)</f>
        <v>0.22942256796401916</v>
      </c>
      <c r="AD257" s="26">
        <v>60</v>
      </c>
      <c r="AE257" s="26"/>
      <c r="AF257" s="26"/>
      <c r="AH257" s="38"/>
    </row>
    <row r="258" spans="1:34" x14ac:dyDescent="0.25">
      <c r="A258" s="1" t="s">
        <v>776</v>
      </c>
      <c r="B258" t="s">
        <v>177</v>
      </c>
      <c r="C258">
        <v>0</v>
      </c>
      <c r="D258" s="15">
        <v>82.049099999999996</v>
      </c>
      <c r="E258" t="s">
        <v>682</v>
      </c>
      <c r="F258" s="16">
        <v>0.51052042857142854</v>
      </c>
      <c r="G258" t="s">
        <v>181</v>
      </c>
      <c r="H258" s="23">
        <v>2.5699999999999999E-11</v>
      </c>
      <c r="I258" s="14">
        <v>1.7E-12</v>
      </c>
      <c r="J258" s="24">
        <v>1.7E-12</v>
      </c>
      <c r="K258" s="60">
        <v>2.05E-17</v>
      </c>
      <c r="L258" s="14">
        <v>6.1500000000000001E-17</v>
      </c>
      <c r="M258" s="24">
        <v>6.1499999999999996E-18</v>
      </c>
      <c r="N258" s="14">
        <v>6.1799999999999996E-11</v>
      </c>
      <c r="O258" s="14">
        <v>3.1599999999999999E-12</v>
      </c>
      <c r="P258" s="24">
        <v>3.1599999999999999E-12</v>
      </c>
      <c r="Q258" s="6">
        <v>0.83452793314969831</v>
      </c>
      <c r="R258" s="6">
        <v>0.25527641827067366</v>
      </c>
      <c r="S258" s="12">
        <v>0.82925528033657403</v>
      </c>
      <c r="T258" s="17">
        <v>0.2487765841009722</v>
      </c>
      <c r="U258" s="20">
        <v>0.83189160674313611</v>
      </c>
      <c r="V258" s="17">
        <f>SQRT(T258^2+R258^2)</f>
        <v>0.35644892835026454</v>
      </c>
      <c r="W258" s="17"/>
      <c r="X258" s="17">
        <v>2.5969395256344416</v>
      </c>
      <c r="Y258" s="17">
        <v>0.77908185769033245</v>
      </c>
      <c r="Z258" s="17">
        <v>0.39762014674870194</v>
      </c>
      <c r="AA258" s="17">
        <v>0.11928604402461057</v>
      </c>
      <c r="AB258" s="20">
        <v>1.4972798361915718</v>
      </c>
      <c r="AC258" s="17">
        <f>SQRT(Z258^2+X258^2)</f>
        <v>2.62720320510289</v>
      </c>
      <c r="AD258" s="26">
        <v>4</v>
      </c>
      <c r="AE258" s="26">
        <v>67</v>
      </c>
      <c r="AF258" s="26">
        <v>41</v>
      </c>
      <c r="AG258" t="s">
        <v>884</v>
      </c>
      <c r="AH258" s="37"/>
    </row>
    <row r="259" spans="1:34" x14ac:dyDescent="0.25">
      <c r="A259" s="1" t="s">
        <v>300</v>
      </c>
      <c r="B259" t="s">
        <v>301</v>
      </c>
      <c r="C259">
        <v>0</v>
      </c>
      <c r="D259" s="15">
        <v>98.0441</v>
      </c>
      <c r="E259" t="s">
        <v>682</v>
      </c>
      <c r="F259" s="16">
        <v>0.34438185714285713</v>
      </c>
      <c r="G259" t="s">
        <v>651</v>
      </c>
      <c r="H259" s="23">
        <v>1.3E-11</v>
      </c>
      <c r="I259" s="14">
        <v>3.9000000000000001E-11</v>
      </c>
      <c r="J259" s="24">
        <v>4.2900000000000005E-12</v>
      </c>
      <c r="K259" s="60">
        <v>2.05E-17</v>
      </c>
      <c r="L259" s="14">
        <v>6.1500000000000001E-17</v>
      </c>
      <c r="M259" s="24">
        <v>6.1499999999999996E-18</v>
      </c>
      <c r="N259" s="14">
        <v>6.1799999999999996E-11</v>
      </c>
      <c r="O259" s="14">
        <v>1.2359999999999999E-10</v>
      </c>
      <c r="P259" s="24">
        <v>3.0899999999999998E-11</v>
      </c>
      <c r="Q259" s="6">
        <v>0.57899821157502662</v>
      </c>
      <c r="R259" s="6">
        <v>0.21100690325091467</v>
      </c>
      <c r="S259" s="12">
        <v>0.44252561452954359</v>
      </c>
      <c r="T259" s="17">
        <v>0.13275768435886307</v>
      </c>
      <c r="U259" s="20">
        <v>0.51076191305228513</v>
      </c>
      <c r="V259" s="17">
        <f>SQRT(T259^2+R259^2)</f>
        <v>0.24929604083472401</v>
      </c>
      <c r="W259" s="17"/>
      <c r="X259" s="17">
        <v>2.3214336300833125</v>
      </c>
      <c r="Y259" s="17">
        <v>0.6964300890249937</v>
      </c>
      <c r="Z259" s="17">
        <v>0.60316789946900395</v>
      </c>
      <c r="AA259" s="17">
        <v>0.18095036984070118</v>
      </c>
      <c r="AB259" s="20">
        <v>1.4623007647761583</v>
      </c>
      <c r="AC259" s="17">
        <f>SQRT(Z259^2+X259^2)</f>
        <v>2.3985132090175441</v>
      </c>
      <c r="AD259" s="26">
        <v>4</v>
      </c>
      <c r="AE259" s="26">
        <v>67</v>
      </c>
      <c r="AF259" s="26">
        <v>41</v>
      </c>
      <c r="AG259" t="s">
        <v>299</v>
      </c>
      <c r="AH259" s="38"/>
    </row>
    <row r="260" spans="1:34" x14ac:dyDescent="0.25">
      <c r="A260" s="1" t="s">
        <v>785</v>
      </c>
      <c r="B260" s="10" t="s">
        <v>397</v>
      </c>
      <c r="C260">
        <v>0.75</v>
      </c>
      <c r="D260" s="15">
        <v>114.11199999999999</v>
      </c>
      <c r="E260" t="s">
        <v>682</v>
      </c>
      <c r="F260" s="16">
        <v>0.2441875</v>
      </c>
      <c r="G260" t="s">
        <v>644</v>
      </c>
      <c r="H260" s="23">
        <v>1.0000000000000001E-15</v>
      </c>
      <c r="I260" s="14">
        <v>3.0000000000000002E-15</v>
      </c>
      <c r="J260" s="24">
        <v>3.3000000000000004E-16</v>
      </c>
      <c r="K260" s="60"/>
      <c r="L260" s="14"/>
      <c r="M260" s="24"/>
      <c r="N260" s="14"/>
      <c r="O260" s="14"/>
      <c r="P260" s="24"/>
      <c r="Q260" s="6">
        <v>6.5069480727952224E-3</v>
      </c>
      <c r="R260" s="6">
        <v>3.6020559827549059E-3</v>
      </c>
      <c r="S260" s="17">
        <v>0</v>
      </c>
      <c r="T260" s="17">
        <v>0</v>
      </c>
      <c r="U260" s="20">
        <v>3.2534740363976112E-3</v>
      </c>
      <c r="V260" s="17">
        <f>SQRT(T260^2+R260^2)</f>
        <v>3.6020559827549059E-3</v>
      </c>
      <c r="W260" s="17"/>
      <c r="X260" s="17">
        <v>3.3981731078005985E-2</v>
      </c>
      <c r="Y260" s="17">
        <v>1.0194519323401796E-2</v>
      </c>
      <c r="Z260" s="17">
        <v>6.650649340375181E-3</v>
      </c>
      <c r="AA260" s="17">
        <v>1.9951948021125544E-3</v>
      </c>
      <c r="AB260" s="20">
        <v>2.0316190209190583E-2</v>
      </c>
      <c r="AC260" s="17">
        <f>SQRT(Z260^2+X260^2)</f>
        <v>3.4626423201170382E-2</v>
      </c>
      <c r="AD260" s="26" t="s">
        <v>801</v>
      </c>
      <c r="AE260" s="26"/>
      <c r="AF260" s="26"/>
      <c r="AG260" t="s">
        <v>897</v>
      </c>
      <c r="AH260" s="38"/>
    </row>
    <row r="261" spans="1:34" x14ac:dyDescent="0.25">
      <c r="A261" s="5" t="s">
        <v>777</v>
      </c>
      <c r="B261" t="s">
        <v>178</v>
      </c>
      <c r="C261">
        <v>0.75</v>
      </c>
      <c r="D261" s="15">
        <v>82.049099999999996</v>
      </c>
      <c r="E261" t="s">
        <v>682</v>
      </c>
      <c r="F261" s="16">
        <v>9.6661828571428576E-2</v>
      </c>
      <c r="G261" t="s">
        <v>181</v>
      </c>
      <c r="H261" s="23">
        <v>1.8999999999999999E-11</v>
      </c>
      <c r="I261" s="14">
        <v>9.9999999999999994E-12</v>
      </c>
      <c r="J261" s="24">
        <v>9.9999999999999994E-12</v>
      </c>
      <c r="K261" s="60">
        <v>2.05E-17</v>
      </c>
      <c r="L261" s="14">
        <v>5.2000000000000001E-18</v>
      </c>
      <c r="M261" s="24">
        <v>5.2000000000000001E-18</v>
      </c>
      <c r="N261" s="14">
        <v>8.9999999999999999E-11</v>
      </c>
      <c r="O261" s="14">
        <v>1.8000000000000002E-11</v>
      </c>
      <c r="P261" s="24">
        <v>1.8000000000000002E-11</v>
      </c>
      <c r="Q261" s="6">
        <v>0.15800934007266346</v>
      </c>
      <c r="R261" s="6">
        <v>4.8333982344754944E-2</v>
      </c>
      <c r="S261" s="12">
        <v>8.8534017852358871E-2</v>
      </c>
      <c r="T261" s="17">
        <v>2.6560205355707661E-2</v>
      </c>
      <c r="U261" s="20">
        <v>0.12327167896251116</v>
      </c>
      <c r="V261" s="17">
        <f>SQRT(T261^2+R261^2)</f>
        <v>5.515086905788924E-2</v>
      </c>
      <c r="W261" s="17"/>
      <c r="X261" s="17">
        <v>0.49170397341332195</v>
      </c>
      <c r="Y261" s="17">
        <v>0.14751119202399657</v>
      </c>
      <c r="Z261" s="17">
        <v>4.5888488235046584E-2</v>
      </c>
      <c r="AA261" s="17">
        <v>1.3766546470513974E-2</v>
      </c>
      <c r="AB261" s="20">
        <v>0.26879623082418425</v>
      </c>
      <c r="AC261" s="17">
        <f>SQRT(Z261^2+X261^2)</f>
        <v>0.49384061277192143</v>
      </c>
      <c r="AD261" s="26">
        <v>68</v>
      </c>
      <c r="AE261" s="26">
        <v>67</v>
      </c>
      <c r="AF261" s="26" t="s">
        <v>801</v>
      </c>
      <c r="AG261" t="s">
        <v>885</v>
      </c>
      <c r="AH261" s="38"/>
    </row>
    <row r="262" spans="1:34" x14ac:dyDescent="0.25">
      <c r="A262" s="1" t="s">
        <v>119</v>
      </c>
      <c r="B262" t="s">
        <v>120</v>
      </c>
      <c r="C262">
        <v>1</v>
      </c>
      <c r="D262" s="15">
        <v>70.049099999999996</v>
      </c>
      <c r="E262" t="s">
        <v>682</v>
      </c>
      <c r="F262" s="16">
        <v>0.19101731111111112</v>
      </c>
      <c r="G262" t="s">
        <v>131</v>
      </c>
      <c r="H262" s="23">
        <v>3.3E-15</v>
      </c>
      <c r="I262" s="14">
        <v>9.9000000000000007E-15</v>
      </c>
      <c r="J262" s="24">
        <v>1.0890000000000001E-15</v>
      </c>
      <c r="K262" s="60"/>
      <c r="L262" s="14"/>
      <c r="M262" s="24"/>
      <c r="N262" s="14"/>
      <c r="O262" s="14"/>
      <c r="P262" s="24"/>
      <c r="Q262" s="6">
        <v>0.36291036306686209</v>
      </c>
      <c r="R262" s="6">
        <v>9.1144925608370495E-2</v>
      </c>
      <c r="S262" s="12">
        <v>0.47862553299633331</v>
      </c>
      <c r="T262" s="17">
        <v>0.14358765989889999</v>
      </c>
      <c r="U262" s="20">
        <v>0.42076794803159767</v>
      </c>
      <c r="V262" s="17">
        <f>SQRT(T262^2+R262^2)</f>
        <v>0.17007296533957877</v>
      </c>
      <c r="W262" s="17"/>
      <c r="X262" s="17">
        <v>1.0649325715222597</v>
      </c>
      <c r="Y262" s="17">
        <v>0.31947977145667789</v>
      </c>
      <c r="Z262" s="17">
        <v>0.15970335512210629</v>
      </c>
      <c r="AA262" s="17">
        <v>4.7911006536631884E-2</v>
      </c>
      <c r="AB262" s="20">
        <v>0.61231796332218302</v>
      </c>
      <c r="AC262" s="17">
        <f>SQRT(Z262^2+X262^2)</f>
        <v>1.0768410019711687</v>
      </c>
      <c r="AD262" s="26">
        <v>36</v>
      </c>
      <c r="AE262" s="26"/>
      <c r="AF262" s="26"/>
      <c r="AH262" s="38"/>
    </row>
    <row r="263" spans="1:34" x14ac:dyDescent="0.25">
      <c r="A263" s="1" t="s">
        <v>786</v>
      </c>
      <c r="B263" t="s">
        <v>439</v>
      </c>
      <c r="C263">
        <v>0</v>
      </c>
      <c r="D263" s="15">
        <v>122.08</v>
      </c>
      <c r="E263" t="s">
        <v>682</v>
      </c>
      <c r="F263" s="16">
        <v>0.5</v>
      </c>
      <c r="G263" t="s">
        <v>652</v>
      </c>
      <c r="H263" s="23">
        <v>9.4499999999999995E-17</v>
      </c>
      <c r="I263" s="14">
        <v>2.8349999999999997E-16</v>
      </c>
      <c r="J263" s="24">
        <v>3.1185000000000002E-17</v>
      </c>
      <c r="K263" s="60"/>
      <c r="L263" s="14"/>
      <c r="M263" s="24"/>
      <c r="N263" s="14"/>
      <c r="O263" s="14"/>
      <c r="P263" s="24"/>
      <c r="Q263" s="6">
        <v>0.19640911112760151</v>
      </c>
      <c r="R263" s="6">
        <v>8.8540384170782999E-2</v>
      </c>
      <c r="S263" s="12">
        <v>2.9346734192157244E-2</v>
      </c>
      <c r="T263" s="17">
        <v>8.8040202576471736E-3</v>
      </c>
      <c r="U263" s="20">
        <v>0.11287792265987938</v>
      </c>
      <c r="V263" s="17">
        <f>SQRT(T263^2+R263^2)</f>
        <v>8.8977021762963626E-2</v>
      </c>
      <c r="W263" s="17"/>
      <c r="X263" s="17">
        <v>0.4450441778795905</v>
      </c>
      <c r="Y263" s="17">
        <v>0.13351325336387715</v>
      </c>
      <c r="Z263" s="17">
        <v>6.7009111613810625E-3</v>
      </c>
      <c r="AA263" s="17">
        <v>2.0102733484143186E-3</v>
      </c>
      <c r="AB263" s="20">
        <v>0.22587254452048577</v>
      </c>
      <c r="AC263" s="17">
        <f>SQRT(Z263^2+X263^2)</f>
        <v>0.4450946219343852</v>
      </c>
      <c r="AD263" s="26">
        <v>24</v>
      </c>
      <c r="AE263" s="26"/>
      <c r="AF263" s="26"/>
      <c r="AG263" t="s">
        <v>899</v>
      </c>
      <c r="AH263" s="37"/>
    </row>
    <row r="264" spans="1:34" x14ac:dyDescent="0.25">
      <c r="A264" s="5" t="s">
        <v>304</v>
      </c>
      <c r="B264" t="s">
        <v>305</v>
      </c>
      <c r="C264">
        <v>0</v>
      </c>
      <c r="D264" s="15">
        <v>98.080399999999997</v>
      </c>
      <c r="E264" t="s">
        <v>682</v>
      </c>
      <c r="F264" s="16">
        <v>0.13073616666666665</v>
      </c>
      <c r="G264" t="s">
        <v>308</v>
      </c>
      <c r="H264" s="23">
        <v>1.0000000000000001E-15</v>
      </c>
      <c r="I264" s="14">
        <v>3.0000000000000002E-15</v>
      </c>
      <c r="J264" s="24">
        <v>3.3000000000000004E-16</v>
      </c>
      <c r="K264" s="60"/>
      <c r="L264" s="14"/>
      <c r="M264" s="24"/>
      <c r="N264" s="14"/>
      <c r="O264" s="14"/>
      <c r="P264" s="24"/>
      <c r="Q264" s="6">
        <v>8.3599255574356782E-3</v>
      </c>
      <c r="R264" s="6">
        <v>3.6284670096725464E-3</v>
      </c>
      <c r="S264" s="17"/>
      <c r="T264" s="17"/>
      <c r="U264" s="20">
        <v>8.3599255574356782E-3</v>
      </c>
      <c r="V264" s="17">
        <f>SQRT(T264^2+R264^2)</f>
        <v>3.6284670096725464E-3</v>
      </c>
      <c r="W264" s="17"/>
      <c r="X264" s="17">
        <v>3.9145452830967466E-2</v>
      </c>
      <c r="Y264" s="17">
        <v>1.1743635849290239E-2</v>
      </c>
      <c r="Z264" s="17">
        <v>5.6224531067216213E-2</v>
      </c>
      <c r="AA264" s="17">
        <v>1.6867359320164862E-2</v>
      </c>
      <c r="AB264" s="20">
        <v>4.7684991949091843E-2</v>
      </c>
      <c r="AC264" s="17">
        <f>SQRT(Z264^2+X264^2)</f>
        <v>6.8509593277656086E-2</v>
      </c>
      <c r="AD264" s="26">
        <v>54</v>
      </c>
      <c r="AE264" s="26"/>
      <c r="AF264" s="26"/>
      <c r="AG264" t="s">
        <v>237</v>
      </c>
      <c r="AH264" s="38"/>
    </row>
    <row r="265" spans="1:34" x14ac:dyDescent="0.25">
      <c r="A265" s="5" t="s">
        <v>142</v>
      </c>
      <c r="B265" t="s">
        <v>143</v>
      </c>
      <c r="C265">
        <v>0.75</v>
      </c>
      <c r="D265" s="15">
        <v>72.064800000000005</v>
      </c>
      <c r="E265" t="s">
        <v>682</v>
      </c>
      <c r="F265" s="16">
        <v>0.84861822222222216</v>
      </c>
      <c r="G265" t="s">
        <v>146</v>
      </c>
      <c r="H265" s="23">
        <v>1.0000000000000001E-15</v>
      </c>
      <c r="I265" s="14">
        <v>3.0000000000000002E-15</v>
      </c>
      <c r="J265" s="24">
        <v>3.3000000000000004E-16</v>
      </c>
      <c r="K265" s="60"/>
      <c r="L265" s="14"/>
      <c r="M265" s="24"/>
      <c r="N265" s="14"/>
      <c r="O265" s="14"/>
      <c r="P265" s="24"/>
      <c r="Q265" s="6">
        <v>0.37200485878680667</v>
      </c>
      <c r="R265" s="6">
        <v>0.10970780647757222</v>
      </c>
      <c r="S265" s="12">
        <v>0.56102153325371729</v>
      </c>
      <c r="T265" s="17">
        <v>0.16830645997611518</v>
      </c>
      <c r="U265" s="20">
        <v>0.46651319602026198</v>
      </c>
      <c r="V265" s="17">
        <f>SQRT(T265^2+R265^2)</f>
        <v>0.20090512007366088</v>
      </c>
      <c r="W265" s="17"/>
      <c r="X265" s="17">
        <v>1.2902564635601907</v>
      </c>
      <c r="Y265" s="17">
        <v>0.38707693906805724</v>
      </c>
      <c r="Z265" s="17">
        <v>0.46228905030963785</v>
      </c>
      <c r="AA265" s="17">
        <v>0.13868671509289135</v>
      </c>
      <c r="AB265" s="20">
        <v>0.87627275693491424</v>
      </c>
      <c r="AC265" s="17">
        <f>SQRT(Z265^2+X265^2)</f>
        <v>1.3705739337208469</v>
      </c>
      <c r="AD265" s="26">
        <v>54</v>
      </c>
      <c r="AE265" s="26"/>
      <c r="AF265" s="26"/>
      <c r="AH265" s="38"/>
    </row>
    <row r="266" spans="1:34" x14ac:dyDescent="0.25">
      <c r="A266" s="5" t="s">
        <v>787</v>
      </c>
      <c r="B266" t="s">
        <v>153</v>
      </c>
      <c r="C266">
        <v>0.75</v>
      </c>
      <c r="D266" s="15">
        <v>74.0441</v>
      </c>
      <c r="E266" t="s">
        <v>682</v>
      </c>
      <c r="F266" s="16">
        <v>0.34563711111111117</v>
      </c>
      <c r="G266" t="s">
        <v>591</v>
      </c>
      <c r="H266" s="23">
        <v>6.9999999999999997E-18</v>
      </c>
      <c r="I266" s="14">
        <v>2.0999999999999999E-17</v>
      </c>
      <c r="J266" s="24">
        <v>2.31E-18</v>
      </c>
      <c r="K266" s="60"/>
      <c r="L266" s="14"/>
      <c r="M266" s="24"/>
      <c r="N266" s="14"/>
      <c r="O266" s="14"/>
      <c r="P266" s="24"/>
      <c r="Q266" s="6">
        <v>1.0098820276485618</v>
      </c>
      <c r="R266" s="6">
        <v>0.3103326473338695</v>
      </c>
      <c r="S266" s="17">
        <v>0.19078091008964804</v>
      </c>
      <c r="T266" s="17">
        <v>5.7234273026894406E-2</v>
      </c>
      <c r="U266" s="20">
        <v>0.60033146886910493</v>
      </c>
      <c r="V266" s="17">
        <f>SQRT(T266^2+R266^2)</f>
        <v>0.3155663385251426</v>
      </c>
      <c r="W266" s="17"/>
      <c r="X266" s="17">
        <v>5.1593042737506165</v>
      </c>
      <c r="Y266" s="17">
        <v>1.5477912821251849</v>
      </c>
      <c r="Z266" s="17">
        <v>0.25824396878697692</v>
      </c>
      <c r="AA266" s="17">
        <v>7.7473190636093078E-2</v>
      </c>
      <c r="AB266" s="20">
        <v>2.7087741212687968</v>
      </c>
      <c r="AC266" s="17">
        <f>SQRT(Z266^2+X266^2)</f>
        <v>5.1657633062845827</v>
      </c>
      <c r="AD266" s="26">
        <v>57</v>
      </c>
      <c r="AE266" s="26"/>
      <c r="AF266" s="26"/>
      <c r="AH266" s="38"/>
    </row>
    <row r="267" spans="1:34" x14ac:dyDescent="0.25">
      <c r="A267" s="5" t="s">
        <v>778</v>
      </c>
      <c r="B267" t="s">
        <v>360</v>
      </c>
      <c r="C267">
        <v>0</v>
      </c>
      <c r="D267" s="15">
        <v>110.044</v>
      </c>
      <c r="E267" t="s">
        <v>682</v>
      </c>
      <c r="F267" s="16">
        <v>0.5</v>
      </c>
      <c r="G267" t="s">
        <v>653</v>
      </c>
      <c r="H267" s="23">
        <v>5.5099999999999997E-12</v>
      </c>
      <c r="I267" s="14">
        <v>1.27E-12</v>
      </c>
      <c r="J267" s="24">
        <v>1.27E-12</v>
      </c>
      <c r="K267" s="60">
        <v>2.05E-17</v>
      </c>
      <c r="L267" s="14">
        <v>6.1500000000000001E-17</v>
      </c>
      <c r="M267" s="24">
        <v>6.1499999999999996E-18</v>
      </c>
      <c r="N267" s="14">
        <v>5.0999999999999998E-11</v>
      </c>
      <c r="O267" s="14">
        <v>1.9899999999999998E-12</v>
      </c>
      <c r="P267" s="24">
        <v>1.9899999999999998E-12</v>
      </c>
      <c r="Q267" s="6">
        <v>1.454157719408125</v>
      </c>
      <c r="R267" s="6">
        <v>0.55705677237171503</v>
      </c>
      <c r="S267" s="17">
        <v>0.1</v>
      </c>
      <c r="T267" s="17">
        <v>0.03</v>
      </c>
      <c r="U267" s="20">
        <v>0.77707885970406254</v>
      </c>
      <c r="V267" s="17">
        <f>SQRT(T267^2+R267^2)</f>
        <v>0.55786400461509678</v>
      </c>
      <c r="W267" s="17"/>
      <c r="X267" s="17">
        <v>2.4993038482368601</v>
      </c>
      <c r="Y267" s="17">
        <v>0.74979115447105804</v>
      </c>
      <c r="Z267" s="17">
        <v>0.18942989419129466</v>
      </c>
      <c r="AA267" s="17">
        <v>5.6828968257388396E-2</v>
      </c>
      <c r="AB267" s="20">
        <v>1.3443668712140775</v>
      </c>
      <c r="AC267" s="17">
        <f>SQRT(Z267^2+X267^2)</f>
        <v>2.5064723039812158</v>
      </c>
      <c r="AD267" s="26">
        <v>43</v>
      </c>
      <c r="AE267" s="26">
        <v>67</v>
      </c>
      <c r="AF267" s="26">
        <v>69</v>
      </c>
      <c r="AG267" t="s">
        <v>886</v>
      </c>
      <c r="AH267" s="38"/>
    </row>
    <row r="268" spans="1:34" x14ac:dyDescent="0.25">
      <c r="A268" s="1" t="s">
        <v>583</v>
      </c>
      <c r="B268" s="1" t="s">
        <v>241</v>
      </c>
      <c r="C268">
        <v>0.75</v>
      </c>
      <c r="D268" s="15">
        <v>86.080399999999997</v>
      </c>
      <c r="E268" t="s">
        <v>682</v>
      </c>
      <c r="F268" s="16">
        <v>0.43</v>
      </c>
      <c r="G268" s="1" t="s">
        <v>246</v>
      </c>
      <c r="H268" s="23">
        <v>5.0000000000000004E-16</v>
      </c>
      <c r="I268" s="14">
        <v>1.5000000000000001E-15</v>
      </c>
      <c r="J268" s="24">
        <v>1.6500000000000002E-16</v>
      </c>
      <c r="K268" s="60"/>
      <c r="L268" s="14"/>
      <c r="M268" s="24"/>
      <c r="N268" s="14"/>
      <c r="O268" s="14"/>
      <c r="P268" s="24"/>
      <c r="Q268" s="6">
        <v>4.9850984066994619E-2</v>
      </c>
      <c r="R268" s="6">
        <v>2.26449785722301E-2</v>
      </c>
      <c r="S268" s="17">
        <v>3.970079964621314E-2</v>
      </c>
      <c r="T268" s="17">
        <v>1.1910239893863942E-2</v>
      </c>
      <c r="U268" s="20">
        <v>4.4775891856603883E-2</v>
      </c>
      <c r="V268" s="17">
        <f>SQRT(T268^2+R268^2)</f>
        <v>2.5586106950181937E-2</v>
      </c>
      <c r="W268" s="17"/>
      <c r="X268" s="17">
        <v>0.28219235370294909</v>
      </c>
      <c r="Y268" s="17">
        <v>8.4657706110884731E-2</v>
      </c>
      <c r="Z268" s="17">
        <v>4.0533248361547015E-2</v>
      </c>
      <c r="AA268" s="17">
        <v>1.2159974508464105E-2</v>
      </c>
      <c r="AB268" s="20">
        <v>0.16136280103224807</v>
      </c>
      <c r="AC268" s="17">
        <f>SQRT(Z268^2+X268^2)</f>
        <v>0.28508852784906863</v>
      </c>
      <c r="AD268" s="26">
        <v>74</v>
      </c>
      <c r="AE268" s="26"/>
      <c r="AF268" s="26"/>
      <c r="AH268" s="37"/>
    </row>
    <row r="269" spans="1:34" x14ac:dyDescent="0.25">
      <c r="A269" s="7" t="s">
        <v>317</v>
      </c>
      <c r="B269" t="s">
        <v>318</v>
      </c>
      <c r="C269">
        <v>0</v>
      </c>
      <c r="D269" s="15">
        <v>100.06</v>
      </c>
      <c r="E269" t="s">
        <v>682</v>
      </c>
      <c r="F269" s="16">
        <v>0.69371887500000007</v>
      </c>
      <c r="G269" t="s">
        <v>324</v>
      </c>
      <c r="H269" s="23">
        <v>3.6000000000000001E-15</v>
      </c>
      <c r="I269" s="14">
        <v>1.08E-14</v>
      </c>
      <c r="J269" s="24">
        <v>1.1880000000000002E-15</v>
      </c>
      <c r="K269" s="60"/>
      <c r="L269" s="14"/>
      <c r="M269" s="24"/>
      <c r="N269" s="14"/>
      <c r="O269" s="14"/>
      <c r="P269" s="24"/>
      <c r="Q269" s="6">
        <v>0.39595415480804436</v>
      </c>
      <c r="R269" s="6">
        <v>0.11829711292433173</v>
      </c>
      <c r="S269" s="17">
        <v>1.8627127124997873E-2</v>
      </c>
      <c r="T269" s="17">
        <v>5.588138137499362E-3</v>
      </c>
      <c r="U269" s="20">
        <v>0.20729064096652111</v>
      </c>
      <c r="V269" s="17">
        <f>SQRT(T269^2+R269^2)</f>
        <v>0.11842902606234616</v>
      </c>
      <c r="W269" s="17"/>
      <c r="X269" s="17">
        <v>1.4861015549390353</v>
      </c>
      <c r="Y269" s="17">
        <v>0.4458304664817106</v>
      </c>
      <c r="Z269" s="17">
        <v>0</v>
      </c>
      <c r="AA269" s="17">
        <v>0</v>
      </c>
      <c r="AB269" s="20">
        <v>0.74305077746951764</v>
      </c>
      <c r="AC269" s="17">
        <f>SQRT(Z269^2+X269^2)</f>
        <v>1.4861015549390353</v>
      </c>
      <c r="AD269" s="26">
        <v>53</v>
      </c>
      <c r="AE269" s="26"/>
      <c r="AF269" s="26"/>
      <c r="AH269" s="38"/>
    </row>
    <row r="270" spans="1:34" x14ac:dyDescent="0.25">
      <c r="A270" s="5" t="s">
        <v>579</v>
      </c>
      <c r="B270" t="s">
        <v>502</v>
      </c>
      <c r="C270">
        <v>0</v>
      </c>
      <c r="D270" s="15">
        <v>142.08600000000001</v>
      </c>
      <c r="E270" t="s">
        <v>682</v>
      </c>
      <c r="F270" s="16">
        <v>1</v>
      </c>
      <c r="G270" t="s">
        <v>654</v>
      </c>
      <c r="H270" s="23">
        <v>1.9999999999999999E-11</v>
      </c>
      <c r="I270" s="14">
        <v>6E-11</v>
      </c>
      <c r="J270" s="24">
        <v>6.6000000000000001E-12</v>
      </c>
      <c r="K270" s="60">
        <v>3.9999999999999999E-19</v>
      </c>
      <c r="L270" s="14">
        <v>8.0000000000000008E-20</v>
      </c>
      <c r="M270" s="24">
        <v>8.0000000000000008E-20</v>
      </c>
      <c r="N270" s="14">
        <v>4.8599999999999999E-11</v>
      </c>
      <c r="O270" s="14">
        <v>2.4999999999999998E-12</v>
      </c>
      <c r="P270" s="24">
        <v>2.4999999999999998E-12</v>
      </c>
      <c r="Q270" s="6">
        <v>9.0800590692242805E-2</v>
      </c>
      <c r="R270" s="6">
        <v>5.6981960516614298E-2</v>
      </c>
      <c r="S270" s="17">
        <v>7.4487213738545915E-2</v>
      </c>
      <c r="T270" s="17">
        <v>2.2346164121563775E-2</v>
      </c>
      <c r="U270" s="20">
        <v>8.264390221539436E-2</v>
      </c>
      <c r="V270" s="17">
        <f>SQRT(T270^2+R270^2)</f>
        <v>6.1206983876554932E-2</v>
      </c>
      <c r="W270" s="17"/>
      <c r="X270" s="17">
        <v>2.8027791910079598E-2</v>
      </c>
      <c r="Y270" s="17">
        <v>8.4083375730238785E-3</v>
      </c>
      <c r="Z270" s="17">
        <v>4.2937721429902029E-2</v>
      </c>
      <c r="AA270" s="17">
        <v>1.2881316428970608E-2</v>
      </c>
      <c r="AB270" s="20">
        <v>3.5482756669990817E-2</v>
      </c>
      <c r="AC270" s="17">
        <f>SQRT(Z270^2+X270^2)</f>
        <v>5.127577440611298E-2</v>
      </c>
      <c r="AD270" s="26">
        <v>70</v>
      </c>
      <c r="AE270" s="26">
        <v>7</v>
      </c>
      <c r="AF270" s="26">
        <v>71</v>
      </c>
      <c r="AG270" t="s">
        <v>892</v>
      </c>
      <c r="AH270" s="38"/>
    </row>
    <row r="271" spans="1:34" x14ac:dyDescent="0.25">
      <c r="A271" s="1" t="s">
        <v>788</v>
      </c>
      <c r="B271" t="s">
        <v>296</v>
      </c>
      <c r="C271">
        <v>0</v>
      </c>
      <c r="D271" s="15">
        <v>97.096400000000003</v>
      </c>
      <c r="E271" t="s">
        <v>682</v>
      </c>
      <c r="F271" s="16">
        <v>1</v>
      </c>
      <c r="G271" t="s">
        <v>655</v>
      </c>
      <c r="H271" s="23">
        <v>1.0000000000000001E-18</v>
      </c>
      <c r="I271" s="14">
        <v>3.0000000000000002E-18</v>
      </c>
      <c r="J271" s="24">
        <v>3.3000000000000003E-19</v>
      </c>
      <c r="K271" s="60"/>
      <c r="L271" s="14"/>
      <c r="M271" s="24"/>
      <c r="N271" s="14"/>
      <c r="O271" s="14"/>
      <c r="P271" s="24"/>
      <c r="Q271" s="6">
        <v>7.2039593510950899E-3</v>
      </c>
      <c r="R271" s="6">
        <v>5.8930511674997899E-3</v>
      </c>
      <c r="S271" s="17">
        <v>1.7626097019068882E-2</v>
      </c>
      <c r="T271" s="17">
        <v>5.2878291057206648E-3</v>
      </c>
      <c r="U271" s="20">
        <v>1.2415028185081986E-2</v>
      </c>
      <c r="V271" s="17">
        <f>SQRT(T271^2+R271^2)</f>
        <v>7.917650454148455E-3</v>
      </c>
      <c r="W271" s="17"/>
      <c r="X271" s="17">
        <v>2.3106868816005901E-2</v>
      </c>
      <c r="Y271" s="17">
        <v>6.9320606448017704E-3</v>
      </c>
      <c r="Z271" s="17">
        <v>1.3066182431959039E-2</v>
      </c>
      <c r="AA271" s="17">
        <v>3.9198547295877118E-3</v>
      </c>
      <c r="AB271" s="20">
        <v>1.8086525623982469E-2</v>
      </c>
      <c r="AC271" s="17">
        <f>SQRT(Z271^2+X271^2)</f>
        <v>2.6545291669622714E-2</v>
      </c>
      <c r="AD271" s="26"/>
      <c r="AE271" s="26"/>
      <c r="AF271" s="26"/>
      <c r="AG271" t="s">
        <v>896</v>
      </c>
      <c r="AH271" s="38"/>
    </row>
    <row r="272" spans="1:34" x14ac:dyDescent="0.25">
      <c r="A272" s="5" t="s">
        <v>789</v>
      </c>
      <c r="B272" t="s">
        <v>469</v>
      </c>
      <c r="C272">
        <v>0.25</v>
      </c>
      <c r="D272" s="15">
        <v>134.08000000000001</v>
      </c>
      <c r="E272" t="s">
        <v>682</v>
      </c>
      <c r="F272" s="16">
        <v>1</v>
      </c>
      <c r="G272" t="s">
        <v>656</v>
      </c>
      <c r="H272" s="23">
        <v>6.8500000000000004E-17</v>
      </c>
      <c r="I272" s="14">
        <v>2.0550000000000001E-16</v>
      </c>
      <c r="J272" s="24">
        <v>2.2605000000000003E-17</v>
      </c>
      <c r="K272" s="60"/>
      <c r="L272" s="14"/>
      <c r="M272" s="24"/>
      <c r="N272" s="14"/>
      <c r="O272" s="14"/>
      <c r="P272" s="24"/>
      <c r="Q272" s="6">
        <v>0.14113062304922699</v>
      </c>
      <c r="R272" s="6">
        <v>7.4381174494711405E-2</v>
      </c>
      <c r="S272" s="17">
        <v>0</v>
      </c>
      <c r="T272" s="17">
        <v>0</v>
      </c>
      <c r="U272" s="20">
        <v>7.0565311524613497E-2</v>
      </c>
      <c r="V272" s="17">
        <f>SQRT(T272^2+R272^2)</f>
        <v>7.4381174494711405E-2</v>
      </c>
      <c r="W272" s="17"/>
      <c r="X272" s="17">
        <v>0.170692879886991</v>
      </c>
      <c r="Y272" s="17">
        <v>5.1207863966097299E-2</v>
      </c>
      <c r="Z272" s="17">
        <v>6.3951888635209071E-3</v>
      </c>
      <c r="AA272" s="17">
        <v>1.9185566590562721E-3</v>
      </c>
      <c r="AB272" s="20">
        <v>8.8544034375255959E-2</v>
      </c>
      <c r="AC272" s="17">
        <f>SQRT(Z272^2+X272^2)</f>
        <v>0.17081263912461173</v>
      </c>
      <c r="AD272" s="26">
        <v>3</v>
      </c>
      <c r="AE272" s="26"/>
      <c r="AF272" s="26"/>
      <c r="AH272" s="38"/>
    </row>
    <row r="273" spans="1:34" x14ac:dyDescent="0.25">
      <c r="A273" s="1" t="s">
        <v>790</v>
      </c>
      <c r="B273" t="s">
        <v>242</v>
      </c>
      <c r="C273">
        <v>0.75</v>
      </c>
      <c r="D273" s="15">
        <v>86.080399999999997</v>
      </c>
      <c r="E273" t="s">
        <v>682</v>
      </c>
      <c r="F273" s="16">
        <v>0.32</v>
      </c>
      <c r="G273" t="s">
        <v>246</v>
      </c>
      <c r="H273" s="23">
        <v>1.0000000000000001E-15</v>
      </c>
      <c r="I273" s="14">
        <v>3.0000000000000002E-15</v>
      </c>
      <c r="J273" s="24">
        <v>3.3000000000000004E-16</v>
      </c>
      <c r="K273" s="60"/>
      <c r="L273" s="14"/>
      <c r="M273" s="24"/>
      <c r="N273" s="14"/>
      <c r="O273" s="14"/>
      <c r="P273" s="24"/>
      <c r="Q273" s="6">
        <v>3.7098406747530878E-2</v>
      </c>
      <c r="R273" s="6">
        <v>1.6852077077008448E-2</v>
      </c>
      <c r="S273" s="12">
        <v>7.4459526780776761E-2</v>
      </c>
      <c r="T273" s="17">
        <v>2.2337858034233028E-2</v>
      </c>
      <c r="U273" s="20">
        <v>5.5778966764153823E-2</v>
      </c>
      <c r="V273" s="17">
        <f>SQRT(T273^2+R273^2)</f>
        <v>2.7981644043318519E-2</v>
      </c>
      <c r="W273" s="17"/>
      <c r="X273" s="17">
        <v>0.21000361205800866</v>
      </c>
      <c r="Y273" s="17">
        <v>6.3001083617402601E-2</v>
      </c>
      <c r="Z273" s="17">
        <v>9.6753092840415875E-2</v>
      </c>
      <c r="AA273" s="17">
        <v>2.902592785212476E-2</v>
      </c>
      <c r="AB273" s="20">
        <v>0.15337835244921227</v>
      </c>
      <c r="AC273" s="17">
        <f>SQRT(Z273^2+X273^2)</f>
        <v>0.23121997762216986</v>
      </c>
      <c r="AD273" s="26">
        <v>54</v>
      </c>
      <c r="AE273" s="26"/>
      <c r="AF273" s="26"/>
      <c r="AG273" t="s">
        <v>237</v>
      </c>
      <c r="AH273" s="37"/>
    </row>
    <row r="274" spans="1:34" x14ac:dyDescent="0.25">
      <c r="A274" s="1" t="s">
        <v>791</v>
      </c>
      <c r="B274" t="s">
        <v>247</v>
      </c>
      <c r="C274">
        <v>0</v>
      </c>
      <c r="D274" s="15">
        <v>88.059700000000007</v>
      </c>
      <c r="E274" t="s">
        <v>682</v>
      </c>
      <c r="F274" s="16">
        <v>1</v>
      </c>
      <c r="G274" t="s">
        <v>249</v>
      </c>
      <c r="H274" s="23">
        <v>3.3E-17</v>
      </c>
      <c r="I274" s="14">
        <v>9.9000000000000006E-17</v>
      </c>
      <c r="J274" s="24">
        <v>1.089E-17</v>
      </c>
      <c r="K274" s="60"/>
      <c r="L274" s="14"/>
      <c r="M274" s="24"/>
      <c r="N274" s="14"/>
      <c r="O274" s="14"/>
      <c r="P274" s="24"/>
      <c r="Q274" s="6">
        <v>0.32696005213696999</v>
      </c>
      <c r="R274" s="6">
        <v>6.8961794987904904E-2</v>
      </c>
      <c r="S274" s="12">
        <v>2.1686453947379447E-2</v>
      </c>
      <c r="T274" s="17">
        <v>6.5059361842138338E-3</v>
      </c>
      <c r="U274" s="20">
        <v>0.17432325304217472</v>
      </c>
      <c r="V274" s="17">
        <f>SQRT(T274^2+R274^2)</f>
        <v>6.9268003967105099E-2</v>
      </c>
      <c r="W274" s="17"/>
      <c r="X274" s="17">
        <v>1.7215497264758099</v>
      </c>
      <c r="Y274" s="17">
        <v>0.51646491794274296</v>
      </c>
      <c r="Z274" s="17">
        <v>2.4344124508151144E-2</v>
      </c>
      <c r="AA274" s="17">
        <v>7.3032373524453426E-3</v>
      </c>
      <c r="AB274" s="20">
        <v>0.8729469254919805</v>
      </c>
      <c r="AC274" s="17">
        <f>SQRT(Z274^2+X274^2)</f>
        <v>1.7217218408114023</v>
      </c>
      <c r="AD274" s="26">
        <v>57</v>
      </c>
      <c r="AE274" s="26"/>
      <c r="AF274" s="26"/>
      <c r="AH274" s="38"/>
    </row>
    <row r="275" spans="1:34" x14ac:dyDescent="0.25">
      <c r="A275" s="1" t="s">
        <v>781</v>
      </c>
      <c r="B275" t="s">
        <v>175</v>
      </c>
      <c r="C275">
        <v>0</v>
      </c>
      <c r="D275" s="15">
        <v>81.065100000000001</v>
      </c>
      <c r="E275" t="s">
        <v>682</v>
      </c>
      <c r="F275" s="16">
        <v>0.32797912499999998</v>
      </c>
      <c r="G275" t="s">
        <v>628</v>
      </c>
      <c r="H275" s="23">
        <v>4.6000000000000003E-11</v>
      </c>
      <c r="I275" s="14">
        <v>1.3800000000000001E-10</v>
      </c>
      <c r="J275" s="24">
        <v>1.5180000000000003E-11</v>
      </c>
      <c r="K275" s="60">
        <v>1.5700000000000001E-17</v>
      </c>
      <c r="L275" s="14">
        <v>4.7100000000000004E-17</v>
      </c>
      <c r="M275" s="24">
        <v>4.7100000000000004E-18</v>
      </c>
      <c r="N275" s="14">
        <v>1.3200000000000001E-10</v>
      </c>
      <c r="O275" s="14">
        <v>2.6400000000000002E-10</v>
      </c>
      <c r="P275" s="24">
        <v>6.6000000000000005E-11</v>
      </c>
      <c r="Q275" s="6">
        <v>2.1021376733183748E-2</v>
      </c>
      <c r="R275" s="6">
        <v>1.457516137349809E-2</v>
      </c>
      <c r="S275" s="17">
        <v>0.17013523955883092</v>
      </c>
      <c r="T275" s="17">
        <v>5.1040571867649272E-2</v>
      </c>
      <c r="U275" s="20">
        <v>9.5578308146007332E-2</v>
      </c>
      <c r="V275" s="17">
        <f>SQRT(T275^2+R275^2)</f>
        <v>5.3080837461744905E-2</v>
      </c>
      <c r="W275" s="17"/>
      <c r="X275" s="17">
        <v>5.5889996053108897E-2</v>
      </c>
      <c r="Y275" s="17">
        <v>1.6766998815932667E-2</v>
      </c>
      <c r="Z275" s="17">
        <v>9.9456824419139195E-2</v>
      </c>
      <c r="AA275" s="17">
        <v>2.9837047325741758E-2</v>
      </c>
      <c r="AB275" s="20">
        <v>7.7673410236124049E-2</v>
      </c>
      <c r="AC275" s="17">
        <f>SQRT(Z275^2+X275^2)</f>
        <v>0.11408484378898019</v>
      </c>
      <c r="AD275" s="26">
        <v>24</v>
      </c>
      <c r="AE275" s="26">
        <v>2</v>
      </c>
      <c r="AF275" s="26">
        <v>42</v>
      </c>
      <c r="AG275" t="s">
        <v>174</v>
      </c>
      <c r="AH275" s="38"/>
    </row>
    <row r="276" spans="1:34" x14ac:dyDescent="0.25">
      <c r="A276" s="5" t="s">
        <v>411</v>
      </c>
      <c r="B276" t="s">
        <v>412</v>
      </c>
      <c r="C276">
        <v>0</v>
      </c>
      <c r="D276" s="15">
        <v>118.086</v>
      </c>
      <c r="E276" t="s">
        <v>682</v>
      </c>
      <c r="F276" s="16">
        <v>0.84055396250000003</v>
      </c>
      <c r="G276" t="s">
        <v>416</v>
      </c>
      <c r="H276" s="23">
        <v>1.51E-12</v>
      </c>
      <c r="I276" s="14">
        <v>4.5300000000000003E-12</v>
      </c>
      <c r="J276" s="24">
        <v>4.9830000000000001E-13</v>
      </c>
      <c r="K276" s="60"/>
      <c r="L276" s="14"/>
      <c r="M276" s="24"/>
      <c r="N276" s="14"/>
      <c r="O276" s="14"/>
      <c r="P276" s="24"/>
      <c r="Q276" s="6">
        <v>0.11950118300839876</v>
      </c>
      <c r="R276" s="6">
        <v>8.3277661822395432E-2</v>
      </c>
      <c r="S276" s="17">
        <v>7.5988201360538007E-2</v>
      </c>
      <c r="T276" s="17">
        <v>2.2796460408161402E-2</v>
      </c>
      <c r="U276" s="20">
        <v>9.7744692184468379E-2</v>
      </c>
      <c r="V276" s="17">
        <f>SQRT(T276^2+R276^2)</f>
        <v>8.6341459136072801E-2</v>
      </c>
      <c r="W276" s="17"/>
      <c r="X276" s="17">
        <v>5.2115276115097676E-2</v>
      </c>
      <c r="Y276" s="17">
        <v>1.5634582834529301E-2</v>
      </c>
      <c r="Z276" s="17">
        <v>9.431579909422956E-3</v>
      </c>
      <c r="AA276" s="17">
        <v>2.8294739728268866E-3</v>
      </c>
      <c r="AB276" s="20">
        <v>3.0773428012260316E-2</v>
      </c>
      <c r="AC276" s="17">
        <f>SQRT(Z276^2+X276^2)</f>
        <v>5.2961841963254083E-2</v>
      </c>
      <c r="AD276" s="26" t="s">
        <v>800</v>
      </c>
      <c r="AE276" s="26"/>
      <c r="AF276" s="26"/>
      <c r="AG276" t="s">
        <v>410</v>
      </c>
      <c r="AH276" s="38"/>
    </row>
    <row r="277" spans="1:34" x14ac:dyDescent="0.25">
      <c r="A277" s="5" t="s">
        <v>297</v>
      </c>
      <c r="B277" t="s">
        <v>298</v>
      </c>
      <c r="C277">
        <v>0</v>
      </c>
      <c r="D277" s="15">
        <v>98.026300000000006</v>
      </c>
      <c r="E277" t="s">
        <v>682</v>
      </c>
      <c r="F277" s="16">
        <v>1</v>
      </c>
      <c r="G277" t="s">
        <v>657</v>
      </c>
      <c r="H277" s="23">
        <v>9.5999999999999995E-13</v>
      </c>
      <c r="I277" s="14">
        <v>7.0000000000000005E-14</v>
      </c>
      <c r="J277" s="24">
        <v>7.0000000000000005E-14</v>
      </c>
      <c r="K277" s="60"/>
      <c r="L277" s="14"/>
      <c r="M277" s="24"/>
      <c r="N277" s="14"/>
      <c r="O277" s="14"/>
      <c r="P277" s="24"/>
      <c r="Q277" s="6">
        <v>7.25154265831255E-2</v>
      </c>
      <c r="R277" s="6">
        <v>4.2888377543187702E-2</v>
      </c>
      <c r="S277" s="17">
        <v>5.876231042249852E-3</v>
      </c>
      <c r="T277" s="17">
        <v>1.7628693126749556E-3</v>
      </c>
      <c r="U277" s="20">
        <v>3.9195828812687676E-2</v>
      </c>
      <c r="V277" s="17">
        <f>SQRT(T277^2+R277^2)</f>
        <v>4.2924592444198911E-2</v>
      </c>
      <c r="W277" s="17"/>
      <c r="X277" s="17">
        <v>0.41730105637673998</v>
      </c>
      <c r="Y277" s="17">
        <v>0.12519031691302199</v>
      </c>
      <c r="Z277" s="17">
        <v>6.6650937305324041E-3</v>
      </c>
      <c r="AA277" s="17">
        <v>1.9995281191597211E-3</v>
      </c>
      <c r="AB277" s="20">
        <v>0.2119830750536362</v>
      </c>
      <c r="AC277" s="17">
        <f>SQRT(Z277^2+X277^2)</f>
        <v>0.41735428011172943</v>
      </c>
      <c r="AD277" s="26">
        <v>60</v>
      </c>
      <c r="AE277" s="26"/>
      <c r="AF277" s="26"/>
      <c r="AH277" s="38"/>
    </row>
    <row r="278" spans="1:34" x14ac:dyDescent="0.25">
      <c r="A278" s="5" t="s">
        <v>121</v>
      </c>
      <c r="B278" t="s">
        <v>121</v>
      </c>
      <c r="C278">
        <v>0.75</v>
      </c>
      <c r="D278" s="15">
        <v>70.049099999999996</v>
      </c>
      <c r="E278" t="s">
        <v>682</v>
      </c>
      <c r="F278" s="16">
        <v>0.477962</v>
      </c>
      <c r="G278" t="s">
        <v>131</v>
      </c>
      <c r="H278" s="23">
        <v>1.2E-16</v>
      </c>
      <c r="I278" s="14">
        <v>3.6000000000000003E-16</v>
      </c>
      <c r="J278" s="24">
        <v>3.9600000000000005E-17</v>
      </c>
      <c r="K278" s="60"/>
      <c r="L278" s="14"/>
      <c r="M278" s="24"/>
      <c r="N278" s="14"/>
      <c r="O278" s="14"/>
      <c r="P278" s="24"/>
      <c r="Q278" s="6">
        <v>0.90807143050645656</v>
      </c>
      <c r="R278" s="6">
        <v>0.22806210955554571</v>
      </c>
      <c r="S278" s="12">
        <v>1.3373360480779901</v>
      </c>
      <c r="T278" s="17">
        <v>0.401200814423397</v>
      </c>
      <c r="U278" s="20">
        <v>1.1227037392922234</v>
      </c>
      <c r="V278" s="17">
        <f>SQRT(T278^2+R278^2)</f>
        <v>0.46149151596635313</v>
      </c>
      <c r="W278" s="17"/>
      <c r="X278" s="17">
        <v>2.6646658294433236</v>
      </c>
      <c r="Y278" s="17">
        <v>0.79939974883299703</v>
      </c>
      <c r="Z278" s="17">
        <v>0.89349454187257682</v>
      </c>
      <c r="AA278" s="17">
        <v>0.26804836256177306</v>
      </c>
      <c r="AB278" s="20">
        <v>1.7790801856579503</v>
      </c>
      <c r="AC278" s="17">
        <f>SQRT(Z278^2+X278^2)</f>
        <v>2.8104762014574973</v>
      </c>
      <c r="AD278" s="26">
        <v>75</v>
      </c>
      <c r="AE278" s="26"/>
      <c r="AF278" s="26"/>
      <c r="AH278" s="37"/>
    </row>
    <row r="279" spans="1:34" x14ac:dyDescent="0.25">
      <c r="A279" s="5" t="s">
        <v>457</v>
      </c>
      <c r="B279" t="s">
        <v>458</v>
      </c>
      <c r="C279">
        <v>0</v>
      </c>
      <c r="D279" s="15">
        <v>128.07</v>
      </c>
      <c r="E279" t="s">
        <v>682</v>
      </c>
      <c r="F279" s="16">
        <v>1</v>
      </c>
      <c r="G279" t="s">
        <v>461</v>
      </c>
      <c r="H279" s="23">
        <v>1.9999999999999999E-11</v>
      </c>
      <c r="I279" s="14">
        <v>3.9999999999999999E-12</v>
      </c>
      <c r="J279" s="24">
        <v>3.9999999999999999E-12</v>
      </c>
      <c r="K279" s="60">
        <v>3.0099999999999998E-19</v>
      </c>
      <c r="L279" s="14">
        <v>6.02E-20</v>
      </c>
      <c r="M279" s="24">
        <v>6.02E-20</v>
      </c>
      <c r="N279" s="14">
        <v>2.39E-11</v>
      </c>
      <c r="O279" s="14">
        <v>9E-13</v>
      </c>
      <c r="P279" s="24">
        <v>9E-13</v>
      </c>
      <c r="Q279" s="6">
        <v>0.211125081854144</v>
      </c>
      <c r="R279" s="6">
        <v>0.13937014070908901</v>
      </c>
      <c r="S279" s="12">
        <v>0.22866989845118108</v>
      </c>
      <c r="T279" s="17">
        <v>6.8600969535354314E-2</v>
      </c>
      <c r="U279" s="20">
        <v>0.21989749015266252</v>
      </c>
      <c r="V279" s="17">
        <f>SQRT(T279^2+R279^2)</f>
        <v>0.15533875608637362</v>
      </c>
      <c r="W279" s="17"/>
      <c r="X279" s="17">
        <v>3.9395905731203003E-2</v>
      </c>
      <c r="Y279" s="17">
        <v>1.1818771719360901E-2</v>
      </c>
      <c r="Z279" s="17">
        <v>0.10081498221953993</v>
      </c>
      <c r="AA279" s="17">
        <v>3.0244494665861977E-2</v>
      </c>
      <c r="AB279" s="20">
        <v>7.0105443975371468E-2</v>
      </c>
      <c r="AC279" s="17">
        <f>SQRT(Z279^2+X279^2)</f>
        <v>0.10823907810170957</v>
      </c>
      <c r="AD279" s="26">
        <v>70</v>
      </c>
      <c r="AE279" s="26">
        <v>7</v>
      </c>
      <c r="AF279" s="26">
        <v>71</v>
      </c>
      <c r="AH279" s="38"/>
    </row>
    <row r="280" spans="1:34" x14ac:dyDescent="0.25">
      <c r="A280" s="5" t="s">
        <v>404</v>
      </c>
      <c r="B280" t="s">
        <v>405</v>
      </c>
      <c r="C280">
        <v>0.75</v>
      </c>
      <c r="D280" s="15">
        <v>116.09099999999999</v>
      </c>
      <c r="E280" t="s">
        <v>682</v>
      </c>
      <c r="F280" s="16">
        <v>1</v>
      </c>
      <c r="G280" t="s">
        <v>658</v>
      </c>
      <c r="H280" s="23">
        <v>4.9999999999999999E-17</v>
      </c>
      <c r="I280" s="14">
        <v>2.0000000000000001E-17</v>
      </c>
      <c r="J280" s="24">
        <v>2.0000000000000001E-17</v>
      </c>
      <c r="K280" s="60"/>
      <c r="L280" s="14"/>
      <c r="M280" s="24"/>
      <c r="N280" s="14"/>
      <c r="O280" s="14"/>
      <c r="P280" s="24"/>
      <c r="Q280" s="6">
        <v>1.8626484679833501E-2</v>
      </c>
      <c r="R280" s="6">
        <v>1.24159573879703E-2</v>
      </c>
      <c r="S280" s="17">
        <v>8.7274900183239006E-3</v>
      </c>
      <c r="T280" s="17">
        <v>2.6182470054971702E-3</v>
      </c>
      <c r="U280" s="20">
        <v>1.3676987349078702E-2</v>
      </c>
      <c r="V280" s="17">
        <f>SQRT(T280^2+R280^2)</f>
        <v>1.268901947518756E-2</v>
      </c>
      <c r="W280" s="17"/>
      <c r="X280" s="17">
        <v>4.6733663003812598E-2</v>
      </c>
      <c r="Y280" s="17">
        <v>1.4020098901143779E-2</v>
      </c>
      <c r="Z280" s="17">
        <v>0</v>
      </c>
      <c r="AA280" s="17">
        <v>0</v>
      </c>
      <c r="AB280" s="20">
        <v>2.3366831501906299E-2</v>
      </c>
      <c r="AC280" s="17">
        <f>SQRT(Z280^2+X280^2)</f>
        <v>4.6733663003812598E-2</v>
      </c>
      <c r="AD280" s="26">
        <v>57</v>
      </c>
      <c r="AE280" s="26"/>
      <c r="AF280" s="26"/>
      <c r="AG280" t="s">
        <v>900</v>
      </c>
      <c r="AH280" s="38"/>
    </row>
    <row r="281" spans="1:34" x14ac:dyDescent="0.25">
      <c r="A281" s="5" t="s">
        <v>774</v>
      </c>
      <c r="B281" t="s">
        <v>276</v>
      </c>
      <c r="C281">
        <v>0</v>
      </c>
      <c r="D281" s="15">
        <v>96.064800000000005</v>
      </c>
      <c r="E281" t="s">
        <v>682</v>
      </c>
      <c r="F281" s="16">
        <v>0.45925983750000005</v>
      </c>
      <c r="G281" t="s">
        <v>282</v>
      </c>
      <c r="H281" s="23">
        <v>5.7799999999999997E-11</v>
      </c>
      <c r="I281" s="14">
        <v>1.7339999999999999E-10</v>
      </c>
      <c r="J281" s="24">
        <v>1.9074000000000001E-11</v>
      </c>
      <c r="K281" s="60">
        <v>4.2000000000000002E-16</v>
      </c>
      <c r="L281" s="14">
        <v>1.26E-15</v>
      </c>
      <c r="M281" s="24">
        <v>1.26E-16</v>
      </c>
      <c r="N281" s="14">
        <v>1.3200000000000001E-10</v>
      </c>
      <c r="O281" s="14">
        <v>2.6400000000000002E-10</v>
      </c>
      <c r="P281" s="24">
        <v>6.6000000000000005E-11</v>
      </c>
      <c r="Q281" s="6">
        <v>0.36971553171167926</v>
      </c>
      <c r="R281" s="6">
        <v>0.12669668109874815</v>
      </c>
      <c r="S281" s="17">
        <v>5.2041708326737414E-2</v>
      </c>
      <c r="T281" s="17">
        <v>1.5612512498021223E-2</v>
      </c>
      <c r="U281" s="20">
        <v>0.21087862001920835</v>
      </c>
      <c r="V281" s="17">
        <f>SQRT(T281^2+R281^2)</f>
        <v>0.12765500204825017</v>
      </c>
      <c r="W281" s="17"/>
      <c r="X281" s="17">
        <v>1.3005087456677171</v>
      </c>
      <c r="Y281" s="17">
        <v>0.39015262370031512</v>
      </c>
      <c r="Z281" s="17">
        <v>3.1144047624389049E-2</v>
      </c>
      <c r="AA281" s="17">
        <v>9.3432142873167146E-3</v>
      </c>
      <c r="AB281" s="20">
        <v>0.66582639664605314</v>
      </c>
      <c r="AC281" s="17">
        <f>SQRT(Z281^2+X281^2)</f>
        <v>1.3008816046284339</v>
      </c>
      <c r="AD281" s="26">
        <v>39</v>
      </c>
      <c r="AE281" s="26">
        <v>40</v>
      </c>
      <c r="AF281" s="26">
        <v>41</v>
      </c>
      <c r="AG281" t="s">
        <v>882</v>
      </c>
      <c r="AH281" s="37"/>
    </row>
    <row r="282" spans="1:34" x14ac:dyDescent="0.25">
      <c r="A282" s="5" t="s">
        <v>565</v>
      </c>
      <c r="B282" t="s">
        <v>210</v>
      </c>
      <c r="C282">
        <v>0</v>
      </c>
      <c r="D282" s="15">
        <v>84.064800000000005</v>
      </c>
      <c r="E282" t="s">
        <v>682</v>
      </c>
      <c r="F282" s="16">
        <v>0.36733674999999999</v>
      </c>
      <c r="G282" t="s">
        <v>212</v>
      </c>
      <c r="H282" s="23">
        <v>5.6299999999999997E-14</v>
      </c>
      <c r="I282" s="14">
        <v>1.6889999999999999E-13</v>
      </c>
      <c r="J282" s="24">
        <v>1.8579000000000002E-14</v>
      </c>
      <c r="K282" s="60"/>
      <c r="L282" s="14"/>
      <c r="M282" s="24"/>
      <c r="N282" s="14"/>
      <c r="O282" s="14"/>
      <c r="P282" s="24"/>
      <c r="Q282" s="6">
        <v>0.19532051250699198</v>
      </c>
      <c r="R282" s="6">
        <v>5.5290974655480211E-2</v>
      </c>
      <c r="S282" s="12">
        <v>0.27409124176112748</v>
      </c>
      <c r="T282" s="17">
        <v>8.2227372528338241E-2</v>
      </c>
      <c r="U282" s="20">
        <v>0.23470587713405971</v>
      </c>
      <c r="V282" s="17">
        <f>SQRT(T282^2+R282^2)</f>
        <v>9.9088004679007788E-2</v>
      </c>
      <c r="W282" s="17"/>
      <c r="X282" s="17">
        <v>0.55548756743589867</v>
      </c>
      <c r="Y282" s="17">
        <v>0.16664627023076958</v>
      </c>
      <c r="Z282" s="17">
        <v>0.13659209092300353</v>
      </c>
      <c r="AA282" s="17">
        <v>4.097762727690106E-2</v>
      </c>
      <c r="AB282" s="20">
        <v>0.34603982917945109</v>
      </c>
      <c r="AC282" s="17">
        <f>SQRT(Z282^2+X282^2)</f>
        <v>0.57203482138639961</v>
      </c>
      <c r="AD282" s="26">
        <v>1</v>
      </c>
      <c r="AE282" s="26"/>
      <c r="AF282" s="26"/>
      <c r="AH282" s="38"/>
    </row>
    <row r="283" spans="1:34" x14ac:dyDescent="0.25">
      <c r="A283" s="5" t="s">
        <v>331</v>
      </c>
      <c r="B283" t="s">
        <v>332</v>
      </c>
      <c r="C283">
        <v>0</v>
      </c>
      <c r="D283" s="15">
        <v>102.054</v>
      </c>
      <c r="E283" t="s">
        <v>682</v>
      </c>
      <c r="F283" s="16">
        <v>1</v>
      </c>
      <c r="G283" t="s">
        <v>659</v>
      </c>
      <c r="H283" s="23">
        <v>9.9999999999999998E-17</v>
      </c>
      <c r="I283" s="14">
        <v>2.9999999999999999E-16</v>
      </c>
      <c r="J283" s="24">
        <v>3.3E-17</v>
      </c>
      <c r="K283" s="60"/>
      <c r="L283" s="14"/>
      <c r="M283" s="24"/>
      <c r="N283" s="14"/>
      <c r="O283" s="14"/>
      <c r="P283" s="24"/>
      <c r="Q283" s="6">
        <v>3.8024656661645798E-2</v>
      </c>
      <c r="R283" s="6">
        <v>3.24642226015621E-2</v>
      </c>
      <c r="S283" s="12">
        <v>0.10209691752094963</v>
      </c>
      <c r="T283" s="17">
        <v>3.0629075256284888E-2</v>
      </c>
      <c r="U283" s="20">
        <v>7.0060787091297705E-2</v>
      </c>
      <c r="V283" s="17">
        <f>SQRT(T283^2+R283^2)</f>
        <v>4.4632566587402729E-2</v>
      </c>
      <c r="W283" s="17"/>
      <c r="X283" s="17">
        <v>7.4295399496402802E-5</v>
      </c>
      <c r="Y283" s="17">
        <v>2.2288619848920839E-5</v>
      </c>
      <c r="Z283" s="17">
        <v>2.641393993901877E-2</v>
      </c>
      <c r="AA283" s="17">
        <v>7.9241819817056306E-3</v>
      </c>
      <c r="AB283" s="20">
        <v>1.3244117669257587E-2</v>
      </c>
      <c r="AC283" s="17">
        <f>SQRT(Z283^2+X283^2)</f>
        <v>2.6414044425427871E-2</v>
      </c>
      <c r="AD283" s="26">
        <v>33</v>
      </c>
      <c r="AE283" s="26"/>
      <c r="AF283" s="26"/>
      <c r="AG283" t="s">
        <v>330</v>
      </c>
      <c r="AH283" s="38"/>
    </row>
    <row r="284" spans="1:34" x14ac:dyDescent="0.25">
      <c r="A284" s="5" t="s">
        <v>263</v>
      </c>
      <c r="B284" t="s">
        <v>264</v>
      </c>
      <c r="C284">
        <v>1</v>
      </c>
      <c r="D284" s="15">
        <v>94.049099999999996</v>
      </c>
      <c r="E284" t="s">
        <v>682</v>
      </c>
      <c r="F284" s="16">
        <v>1</v>
      </c>
      <c r="G284" t="s">
        <v>268</v>
      </c>
      <c r="H284" s="23">
        <v>3.8E-12</v>
      </c>
      <c r="I284" s="14">
        <v>1.4999999999999999E-13</v>
      </c>
      <c r="J284" s="24">
        <v>1.4999999999999999E-13</v>
      </c>
      <c r="K284" s="60">
        <v>1.9399999999999999E-19</v>
      </c>
      <c r="L284" s="14">
        <v>5.8199999999999997E-19</v>
      </c>
      <c r="M284" s="24">
        <v>5.8199999999999994E-20</v>
      </c>
      <c r="N284" s="14">
        <v>2.8E-11</v>
      </c>
      <c r="O284" s="14">
        <v>1.5000000000000001E-12</v>
      </c>
      <c r="P284" s="24">
        <v>1.5000000000000001E-12</v>
      </c>
      <c r="Q284" s="6">
        <v>2.5159501388408501</v>
      </c>
      <c r="R284" s="6">
        <v>1.49218510406065</v>
      </c>
      <c r="S284" s="12">
        <v>1.6880268316105771</v>
      </c>
      <c r="T284" s="17">
        <v>0.50640804948317308</v>
      </c>
      <c r="U284" s="20">
        <v>2.1019884852257134</v>
      </c>
      <c r="V284" s="17">
        <f>SQRT(T284^2+R284^2)</f>
        <v>1.5757745706038806</v>
      </c>
      <c r="W284" s="17"/>
      <c r="X284" s="17">
        <v>3.0524418869505601</v>
      </c>
      <c r="Y284" s="17">
        <v>0.91573256608516795</v>
      </c>
      <c r="Z284" s="17">
        <v>1.3361797538560849</v>
      </c>
      <c r="AA284" s="17">
        <v>0.40085392615682547</v>
      </c>
      <c r="AB284" s="20">
        <v>2.1943108204033224</v>
      </c>
      <c r="AC284" s="17">
        <f>SQRT(Z284^2+X284^2)</f>
        <v>3.3320831033792064</v>
      </c>
      <c r="AD284" s="26" t="s">
        <v>800</v>
      </c>
      <c r="AE284" s="26">
        <v>24</v>
      </c>
      <c r="AF284" s="26" t="s">
        <v>800</v>
      </c>
      <c r="AG284" t="s">
        <v>895</v>
      </c>
      <c r="AH284" s="38"/>
    </row>
    <row r="285" spans="1:34" x14ac:dyDescent="0.25">
      <c r="A285" s="5" t="s">
        <v>52</v>
      </c>
      <c r="B285" t="s">
        <v>53</v>
      </c>
      <c r="C285">
        <v>0</v>
      </c>
      <c r="D285" s="15">
        <v>55.049500000000002</v>
      </c>
      <c r="E285" t="s">
        <v>682</v>
      </c>
      <c r="F285" s="16">
        <v>1</v>
      </c>
      <c r="G285" t="s">
        <v>660</v>
      </c>
      <c r="H285" s="23">
        <v>1.0000000000000001E-18</v>
      </c>
      <c r="I285" s="14">
        <v>3.0000000000000002E-18</v>
      </c>
      <c r="J285" s="24">
        <v>3.3000000000000003E-19</v>
      </c>
      <c r="K285" s="60"/>
      <c r="L285" s="14"/>
      <c r="M285" s="24"/>
      <c r="N285" s="14"/>
      <c r="O285" s="14"/>
      <c r="P285" s="24"/>
      <c r="Q285" s="6">
        <v>6.9289851290044696E-2</v>
      </c>
      <c r="R285" s="6">
        <v>4.8532801863103499E-2</v>
      </c>
      <c r="S285" s="17">
        <v>9.7131285544679466E-2</v>
      </c>
      <c r="T285" s="17">
        <v>2.9139385663403839E-2</v>
      </c>
      <c r="U285" s="20">
        <v>8.3210568417362074E-2</v>
      </c>
      <c r="V285" s="17">
        <f>SQRT(T285^2+R285^2)</f>
        <v>5.6608627023836636E-2</v>
      </c>
      <c r="W285" s="17"/>
      <c r="X285" s="17">
        <v>0.13054817152465201</v>
      </c>
      <c r="Y285" s="17">
        <v>3.9164451457395603E-2</v>
      </c>
      <c r="Z285" s="17">
        <v>8.1200294515061777E-2</v>
      </c>
      <c r="AA285" s="17">
        <v>2.4360088354518531E-2</v>
      </c>
      <c r="AB285" s="20">
        <v>0.10587423301985689</v>
      </c>
      <c r="AC285" s="17">
        <f>SQRT(Z285^2+X285^2)</f>
        <v>0.15374105800911717</v>
      </c>
      <c r="AD285" s="26"/>
      <c r="AE285" s="26"/>
      <c r="AF285" s="26"/>
      <c r="AG285" t="s">
        <v>896</v>
      </c>
      <c r="AH285" s="38"/>
    </row>
    <row r="286" spans="1:34" x14ac:dyDescent="0.25">
      <c r="A286" s="5" t="s">
        <v>575</v>
      </c>
      <c r="B286" t="s">
        <v>413</v>
      </c>
      <c r="C286">
        <v>0</v>
      </c>
      <c r="D286" s="15">
        <v>118.086</v>
      </c>
      <c r="E286" t="s">
        <v>682</v>
      </c>
      <c r="F286" s="16">
        <v>2.6274712499999985E-2</v>
      </c>
      <c r="G286" t="s">
        <v>416</v>
      </c>
      <c r="H286" s="23">
        <v>1.51E-12</v>
      </c>
      <c r="I286" s="14">
        <v>4.5300000000000003E-12</v>
      </c>
      <c r="J286" s="24">
        <v>4.9830000000000001E-13</v>
      </c>
      <c r="K286" s="60"/>
      <c r="L286" s="14"/>
      <c r="M286" s="24"/>
      <c r="N286" s="14"/>
      <c r="O286" s="14"/>
      <c r="P286" s="24"/>
      <c r="Q286" s="6">
        <v>3.7354641903262226E-3</v>
      </c>
      <c r="R286" s="6">
        <v>2.6031602010985282E-3</v>
      </c>
      <c r="S286" s="12">
        <v>6.1430754726266426E-2</v>
      </c>
      <c r="T286" s="17">
        <v>1.8429226417879929E-2</v>
      </c>
      <c r="U286" s="20">
        <v>3.2583109458296323E-2</v>
      </c>
      <c r="V286" s="17">
        <f>SQRT(T286^2+R286^2)</f>
        <v>1.861216885250257E-2</v>
      </c>
      <c r="W286" s="17"/>
      <c r="X286" s="17">
        <v>1.6290612594456809E-3</v>
      </c>
      <c r="Y286" s="17">
        <v>4.8871837783370428E-4</v>
      </c>
      <c r="Z286" s="17">
        <v>1.9989941489440693E-2</v>
      </c>
      <c r="AA286" s="17">
        <v>5.996982446832208E-3</v>
      </c>
      <c r="AB286" s="20">
        <v>1.0809501374443187E-2</v>
      </c>
      <c r="AC286" s="17">
        <f>SQRT(Z286^2+X286^2)</f>
        <v>2.0056211041427768E-2</v>
      </c>
      <c r="AD286" s="26" t="s">
        <v>800</v>
      </c>
      <c r="AE286" s="26"/>
      <c r="AF286" s="26"/>
      <c r="AG286" t="s">
        <v>901</v>
      </c>
      <c r="AH286" s="37"/>
    </row>
    <row r="287" spans="1:34" x14ac:dyDescent="0.25">
      <c r="A287" s="1" t="s">
        <v>93</v>
      </c>
      <c r="B287" t="s">
        <v>94</v>
      </c>
      <c r="C287">
        <v>0</v>
      </c>
      <c r="D287" s="15">
        <v>67.049499999999995</v>
      </c>
      <c r="E287" t="s">
        <v>682</v>
      </c>
      <c r="F287" s="16">
        <v>0.57124275000000002</v>
      </c>
      <c r="G287" t="s">
        <v>98</v>
      </c>
      <c r="H287" s="23">
        <v>4.6000000000000003E-11</v>
      </c>
      <c r="I287" s="14">
        <v>9.1300000000000005E-13</v>
      </c>
      <c r="J287" s="24">
        <v>9.1300000000000005E-13</v>
      </c>
      <c r="K287" s="60">
        <v>1.5700000000000001E-17</v>
      </c>
      <c r="L287" s="14">
        <v>1.9899999999999998E-18</v>
      </c>
      <c r="M287" s="24">
        <v>1.9899999999999998E-18</v>
      </c>
      <c r="N287" s="14">
        <v>1.3200000000000001E-10</v>
      </c>
      <c r="O287" s="14">
        <v>3.0000000000000001E-12</v>
      </c>
      <c r="P287" s="24">
        <v>3.0000000000000001E-12</v>
      </c>
      <c r="Q287" s="6">
        <v>0.16157246061341848</v>
      </c>
      <c r="R287" s="6">
        <v>0.12014209395091367</v>
      </c>
      <c r="S287" s="12">
        <v>0.53925978918887363</v>
      </c>
      <c r="T287" s="17">
        <v>0.16177793675666208</v>
      </c>
      <c r="U287" s="20">
        <v>0.35041612490114604</v>
      </c>
      <c r="V287" s="17">
        <f>SQRT(T287^2+R287^2)</f>
        <v>0.20150985970952567</v>
      </c>
      <c r="W287" s="17"/>
      <c r="X287" s="17">
        <v>0.41413858876614135</v>
      </c>
      <c r="Y287" s="17">
        <v>0.12424157662984239</v>
      </c>
      <c r="Z287" s="17">
        <v>0.36603885390940455</v>
      </c>
      <c r="AA287" s="17">
        <v>0.10981165617282136</v>
      </c>
      <c r="AB287" s="20">
        <v>0.39008872133777295</v>
      </c>
      <c r="AC287" s="17">
        <f>SQRT(Z287^2+X287^2)</f>
        <v>0.55271621405249327</v>
      </c>
      <c r="AD287" s="26">
        <v>24</v>
      </c>
      <c r="AE287" s="26">
        <v>2</v>
      </c>
      <c r="AF287" s="26">
        <v>42</v>
      </c>
      <c r="AG287" t="s">
        <v>888</v>
      </c>
      <c r="AH287" s="38"/>
    </row>
    <row r="288" spans="1:34" x14ac:dyDescent="0.25">
      <c r="A288" s="5" t="s">
        <v>436</v>
      </c>
      <c r="B288" t="s">
        <v>437</v>
      </c>
      <c r="C288">
        <v>0</v>
      </c>
      <c r="D288" s="15">
        <v>122.044</v>
      </c>
      <c r="E288" t="s">
        <v>682</v>
      </c>
      <c r="F288" s="16">
        <v>1</v>
      </c>
      <c r="G288" t="s">
        <v>661</v>
      </c>
      <c r="H288" s="23">
        <v>3.6399999999999998E-12</v>
      </c>
      <c r="I288" s="14">
        <v>1.092E-11</v>
      </c>
      <c r="J288" s="24">
        <v>1.2012E-12</v>
      </c>
      <c r="K288" s="60">
        <v>2E-19</v>
      </c>
      <c r="L288" s="14">
        <v>5.9999999999999999E-19</v>
      </c>
      <c r="M288" s="24">
        <v>5.9999999999999994E-20</v>
      </c>
      <c r="N288" s="14">
        <v>2.8E-11</v>
      </c>
      <c r="O288" s="14">
        <v>5.6E-11</v>
      </c>
      <c r="P288" s="24">
        <v>1.4E-11</v>
      </c>
      <c r="Q288" s="6">
        <v>0.25927888448394099</v>
      </c>
      <c r="R288" s="6">
        <v>0.103984874855632</v>
      </c>
      <c r="S288" s="12">
        <v>4.1474725405993625E-2</v>
      </c>
      <c r="T288" s="17">
        <v>1.2442417621798088E-2</v>
      </c>
      <c r="U288" s="20">
        <v>0.1503768049449673</v>
      </c>
      <c r="V288" s="17">
        <f>SQRT(T288^2+R288^2)</f>
        <v>0.10472663441081587</v>
      </c>
      <c r="W288" s="17"/>
      <c r="X288" s="17">
        <v>0.35134106379254998</v>
      </c>
      <c r="Y288" s="17">
        <v>0.10540231913776499</v>
      </c>
      <c r="Z288" s="17">
        <v>2.5923301937419384E-2</v>
      </c>
      <c r="AA288" s="17">
        <v>7.776990581225815E-3</v>
      </c>
      <c r="AB288" s="20">
        <v>0.18863218286498468</v>
      </c>
      <c r="AC288" s="17">
        <f>SQRT(Z288^2+X288^2)</f>
        <v>0.3522961264195496</v>
      </c>
      <c r="AD288" s="26" t="s">
        <v>800</v>
      </c>
      <c r="AE288" s="26">
        <v>72</v>
      </c>
      <c r="AF288" s="26">
        <v>72</v>
      </c>
      <c r="AG288" t="s">
        <v>893</v>
      </c>
      <c r="AH288" s="38"/>
    </row>
    <row r="289" spans="1:34" x14ac:dyDescent="0.25">
      <c r="A289" s="5" t="s">
        <v>339</v>
      </c>
      <c r="B289" t="s">
        <v>340</v>
      </c>
      <c r="C289">
        <v>1</v>
      </c>
      <c r="D289" s="15">
        <v>104.07</v>
      </c>
      <c r="E289" t="s">
        <v>682</v>
      </c>
      <c r="F289" s="16">
        <v>1</v>
      </c>
      <c r="G289" t="s">
        <v>623</v>
      </c>
      <c r="H289" s="23">
        <v>1.51E-12</v>
      </c>
      <c r="I289" s="14">
        <v>4.5300000000000003E-12</v>
      </c>
      <c r="J289" s="24">
        <v>4.9830000000000001E-13</v>
      </c>
      <c r="K289" s="60"/>
      <c r="L289" s="14"/>
      <c r="M289" s="24"/>
      <c r="N289" s="14"/>
      <c r="O289" s="14"/>
      <c r="P289" s="24"/>
      <c r="Q289" s="6">
        <v>0.28213148430298202</v>
      </c>
      <c r="R289" s="6">
        <v>0.19414136939687801</v>
      </c>
      <c r="S289" s="12">
        <v>0.42637595554217728</v>
      </c>
      <c r="T289" s="17">
        <v>0.12791278666265318</v>
      </c>
      <c r="U289" s="20">
        <v>0.35425371992257965</v>
      </c>
      <c r="V289" s="17">
        <f>SQRT(T289^2+R289^2)</f>
        <v>0.23249204782766328</v>
      </c>
      <c r="W289" s="17"/>
      <c r="X289" s="17">
        <v>0.10897597132174699</v>
      </c>
      <c r="Y289" s="17">
        <v>3.2692791396524097E-2</v>
      </c>
      <c r="Z289" s="17">
        <v>0.13069546279962688</v>
      </c>
      <c r="AA289" s="17">
        <v>3.9208638839888059E-2</v>
      </c>
      <c r="AB289" s="20">
        <v>0.11983571706068694</v>
      </c>
      <c r="AC289" s="17">
        <f>SQRT(Z289^2+X289^2)</f>
        <v>0.17016775934919892</v>
      </c>
      <c r="AD289" s="26" t="s">
        <v>800</v>
      </c>
      <c r="AE289" s="26"/>
      <c r="AF289" s="26"/>
      <c r="AH289" s="38"/>
    </row>
    <row r="290" spans="1:34" x14ac:dyDescent="0.25">
      <c r="A290" s="5" t="s">
        <v>204</v>
      </c>
      <c r="B290" t="s">
        <v>205</v>
      </c>
      <c r="C290">
        <v>0</v>
      </c>
      <c r="D290" s="15">
        <v>84.010599999999997</v>
      </c>
      <c r="E290" t="s">
        <v>682</v>
      </c>
      <c r="F290" s="16">
        <v>1</v>
      </c>
      <c r="G290" t="s">
        <v>662</v>
      </c>
      <c r="H290" s="23">
        <v>3.9400000000000001E-14</v>
      </c>
      <c r="I290" s="14">
        <v>1.1819999999999999E-13</v>
      </c>
      <c r="J290" s="24">
        <v>1.3002000000000001E-14</v>
      </c>
      <c r="K290" s="60"/>
      <c r="L290" s="14"/>
      <c r="M290" s="24"/>
      <c r="N290" s="14"/>
      <c r="O290" s="14"/>
      <c r="P290" s="24"/>
      <c r="Q290" s="6">
        <v>5.4927807453704597E-2</v>
      </c>
      <c r="R290" s="6">
        <v>3.3342805763522797E-2</v>
      </c>
      <c r="S290" s="12">
        <v>1.8154100109350396E-2</v>
      </c>
      <c r="T290" s="17">
        <v>5.4462300328051187E-3</v>
      </c>
      <c r="U290" s="20">
        <v>3.6540953781527497E-2</v>
      </c>
      <c r="V290" s="17">
        <f>SQRT(T290^2+R290^2)</f>
        <v>3.3784672822956822E-2</v>
      </c>
      <c r="W290" s="17"/>
      <c r="X290" s="17">
        <v>0.18632554783444299</v>
      </c>
      <c r="Y290" s="17">
        <v>5.5897664350332894E-2</v>
      </c>
      <c r="Z290" s="17">
        <v>1.5310513066196331E-2</v>
      </c>
      <c r="AA290" s="17">
        <v>4.5931539198588991E-3</v>
      </c>
      <c r="AB290" s="20">
        <v>0.10081803045031966</v>
      </c>
      <c r="AC290" s="17">
        <f>SQRT(Z290^2+X290^2)</f>
        <v>0.18695352787833525</v>
      </c>
      <c r="AD290" s="26">
        <v>24</v>
      </c>
      <c r="AE290" s="26"/>
      <c r="AF290" s="26"/>
      <c r="AH290" s="37"/>
    </row>
    <row r="291" spans="1:34" x14ac:dyDescent="0.25">
      <c r="A291" s="1" t="s">
        <v>256</v>
      </c>
      <c r="B291" t="s">
        <v>257</v>
      </c>
      <c r="C291">
        <v>0.75</v>
      </c>
      <c r="D291" s="15">
        <v>92.069900000000004</v>
      </c>
      <c r="E291" t="s">
        <v>682</v>
      </c>
      <c r="F291" s="16">
        <v>1</v>
      </c>
      <c r="G291" t="s">
        <v>663</v>
      </c>
      <c r="H291" s="23">
        <v>6.7900000000000004E-17</v>
      </c>
      <c r="I291" s="14">
        <v>2.0370000000000001E-16</v>
      </c>
      <c r="J291" s="24">
        <v>2.2407000000000001E-17</v>
      </c>
      <c r="K291" s="60"/>
      <c r="L291" s="14"/>
      <c r="M291" s="24"/>
      <c r="N291" s="14"/>
      <c r="O291" s="14"/>
      <c r="P291" s="24"/>
      <c r="Q291" s="6">
        <v>0.89116540951463497</v>
      </c>
      <c r="R291" s="6">
        <v>0.55206075118759201</v>
      </c>
      <c r="S291" s="12">
        <v>1.7028984604633357</v>
      </c>
      <c r="T291" s="17">
        <v>0.51086953813900071</v>
      </c>
      <c r="U291" s="20">
        <v>1.2970319349889854</v>
      </c>
      <c r="V291" s="17">
        <f>SQRT(T291^2+R291^2)</f>
        <v>0.75216936789539912</v>
      </c>
      <c r="W291" s="17"/>
      <c r="X291" s="17">
        <v>0.60056998285138796</v>
      </c>
      <c r="Y291" s="17">
        <v>0.18017099485541638</v>
      </c>
      <c r="Z291" s="17">
        <v>0.75471325602175932</v>
      </c>
      <c r="AA291" s="17">
        <v>0.22641397680652778</v>
      </c>
      <c r="AB291" s="20">
        <v>0.67764161943657364</v>
      </c>
      <c r="AC291" s="17">
        <f>SQRT(Z291^2+X291^2)</f>
        <v>0.96450837379313714</v>
      </c>
      <c r="AD291" s="26">
        <v>24</v>
      </c>
      <c r="AE291" s="26"/>
      <c r="AF291" s="26"/>
      <c r="AH291" s="38"/>
    </row>
    <row r="292" spans="1:34" x14ac:dyDescent="0.25">
      <c r="A292" s="1" t="s">
        <v>25</v>
      </c>
      <c r="B292" t="s">
        <v>26</v>
      </c>
      <c r="C292">
        <v>0</v>
      </c>
      <c r="D292" s="15">
        <v>41.033799999999999</v>
      </c>
      <c r="E292" t="s">
        <v>561</v>
      </c>
      <c r="F292" s="16">
        <v>1</v>
      </c>
      <c r="G292" t="s">
        <v>588</v>
      </c>
      <c r="H292" s="23">
        <v>5.0000000000000004E-19</v>
      </c>
      <c r="I292" s="14">
        <v>1.5000000000000001E-18</v>
      </c>
      <c r="J292" s="24">
        <v>1.6500000000000001E-19</v>
      </c>
      <c r="K292" s="60"/>
      <c r="L292" s="14"/>
      <c r="M292" s="24"/>
      <c r="N292" s="14"/>
      <c r="O292" s="14"/>
      <c r="P292" s="24"/>
      <c r="Q292" s="6">
        <v>0.66031216929780301</v>
      </c>
      <c r="R292" s="6">
        <v>0.35874916311418698</v>
      </c>
      <c r="S292" s="12">
        <v>1.0741737901537944</v>
      </c>
      <c r="T292" s="17">
        <v>0.32225213704613831</v>
      </c>
      <c r="U292" s="20">
        <v>0.86724297972579878</v>
      </c>
      <c r="V292" s="17">
        <f>SQRT(T292^2+R292^2)</f>
        <v>0.48223168898977664</v>
      </c>
      <c r="W292" s="17"/>
      <c r="X292" s="17">
        <v>1.7170180231718499</v>
      </c>
      <c r="Y292" s="17">
        <v>0.51510540695155493</v>
      </c>
      <c r="Z292" s="17">
        <v>0.67305456111648765</v>
      </c>
      <c r="AA292" s="17">
        <v>0.20191636833494628</v>
      </c>
      <c r="AB292" s="20">
        <v>1.1950362921441688</v>
      </c>
      <c r="AC292" s="17">
        <f>SQRT(Z292^2+X292^2)</f>
        <v>1.8442216065691983</v>
      </c>
      <c r="AD292" s="26">
        <v>24</v>
      </c>
      <c r="AE292" s="26"/>
      <c r="AF292" s="26"/>
      <c r="AH292" s="38"/>
    </row>
    <row r="293" spans="1:34" x14ac:dyDescent="0.25">
      <c r="A293" s="5" t="s">
        <v>54</v>
      </c>
      <c r="B293" t="s">
        <v>55</v>
      </c>
      <c r="C293">
        <v>1</v>
      </c>
      <c r="D293" s="15">
        <v>56.033499999999997</v>
      </c>
      <c r="E293" t="s">
        <v>561</v>
      </c>
      <c r="F293" s="16">
        <v>1</v>
      </c>
      <c r="G293" t="s">
        <v>593</v>
      </c>
      <c r="H293" s="23">
        <v>1.1100000000000001E-15</v>
      </c>
      <c r="I293" s="14">
        <v>3.3300000000000001E-15</v>
      </c>
      <c r="J293" s="24">
        <v>3.6630000000000006E-16</v>
      </c>
      <c r="K293" s="60"/>
      <c r="L293" s="14"/>
      <c r="M293" s="24"/>
      <c r="N293" s="14"/>
      <c r="O293" s="14"/>
      <c r="P293" s="24"/>
      <c r="Q293" s="6">
        <v>6.0738211260865196</v>
      </c>
      <c r="R293" s="6">
        <v>1.6887158426408999</v>
      </c>
      <c r="S293" s="12">
        <v>3.785517841233621</v>
      </c>
      <c r="T293" s="17">
        <v>1.1356553523700863</v>
      </c>
      <c r="U293" s="20">
        <v>4.9296694836600707</v>
      </c>
      <c r="V293" s="17">
        <f>SQRT(T293^2+R293^2)</f>
        <v>2.035061246388715</v>
      </c>
      <c r="W293" s="17"/>
      <c r="X293" s="17">
        <v>16.015177067765801</v>
      </c>
      <c r="Y293" s="17">
        <v>4.8045531203297402</v>
      </c>
      <c r="Z293" s="17">
        <v>0.54179581528559129</v>
      </c>
      <c r="AA293" s="17">
        <v>0.16253874458567738</v>
      </c>
      <c r="AB293" s="20">
        <v>8.2784864415256969</v>
      </c>
      <c r="AC293" s="17">
        <f>SQRT(Z293^2+X293^2)</f>
        <v>16.024338963506501</v>
      </c>
      <c r="AD293" s="26" t="s">
        <v>801</v>
      </c>
      <c r="AE293" s="26"/>
      <c r="AF293" s="26"/>
      <c r="AH293" s="38"/>
    </row>
    <row r="294" spans="1:34" x14ac:dyDescent="0.25">
      <c r="A294" s="1" t="s">
        <v>206</v>
      </c>
      <c r="B294" t="s">
        <v>207</v>
      </c>
      <c r="C294">
        <v>1</v>
      </c>
      <c r="D294" s="15">
        <v>84.028400000000005</v>
      </c>
      <c r="E294" t="s">
        <v>561</v>
      </c>
      <c r="F294" s="16">
        <v>0.81003700000000001</v>
      </c>
      <c r="G294" t="s">
        <v>664</v>
      </c>
      <c r="H294" s="23">
        <v>1.7600000000000001E-13</v>
      </c>
      <c r="I294" s="14">
        <v>2.3E-14</v>
      </c>
      <c r="J294" s="24">
        <v>2.3E-14</v>
      </c>
      <c r="K294" s="60">
        <v>2.1999999999999998E-19</v>
      </c>
      <c r="L294" s="14">
        <v>4.3999999999999998E-20</v>
      </c>
      <c r="M294" s="24">
        <v>4.3999999999999998E-20</v>
      </c>
      <c r="N294" s="14">
        <v>4.4500000000000001E-11</v>
      </c>
      <c r="O294" s="14">
        <v>8.9000000000000013E-12</v>
      </c>
      <c r="P294" s="24">
        <v>8.9000000000000013E-12</v>
      </c>
      <c r="Q294" s="6">
        <v>1.65086072965324</v>
      </c>
      <c r="R294" s="6">
        <v>0.62464813343468972</v>
      </c>
      <c r="S294" s="12">
        <v>3.2905638289172869</v>
      </c>
      <c r="T294" s="17">
        <v>0.98716914867518601</v>
      </c>
      <c r="U294" s="20">
        <v>2.4707122792852636</v>
      </c>
      <c r="V294" s="17">
        <f>SQRT(T294^2+R294^2)</f>
        <v>1.1681987068557873</v>
      </c>
      <c r="W294" s="17"/>
      <c r="X294" s="17">
        <v>5.5385657848037599</v>
      </c>
      <c r="Y294" s="17">
        <v>1.6615697354411278</v>
      </c>
      <c r="Z294" s="17">
        <v>0.26281178100739044</v>
      </c>
      <c r="AA294" s="17">
        <v>7.8843534302217133E-2</v>
      </c>
      <c r="AB294" s="20">
        <v>2.9006887829055752</v>
      </c>
      <c r="AC294" s="17">
        <f>SQRT(Z294^2+X294^2)</f>
        <v>5.544797650486009</v>
      </c>
      <c r="AD294" s="26">
        <v>63</v>
      </c>
      <c r="AE294" s="26"/>
      <c r="AF294" s="26"/>
      <c r="AG294" t="s">
        <v>905</v>
      </c>
      <c r="AH294" s="38"/>
    </row>
    <row r="295" spans="1:34" x14ac:dyDescent="0.25">
      <c r="A295" s="5" t="s">
        <v>358</v>
      </c>
      <c r="B295" t="s">
        <v>359</v>
      </c>
      <c r="C295">
        <v>1</v>
      </c>
      <c r="D295" s="15">
        <v>110.044</v>
      </c>
      <c r="E295" t="s">
        <v>561</v>
      </c>
      <c r="F295" s="16">
        <v>0.5</v>
      </c>
      <c r="G295" t="s">
        <v>653</v>
      </c>
      <c r="H295" s="23">
        <v>9.8999999999999994E-11</v>
      </c>
      <c r="I295" s="14">
        <v>1.5000000000000001E-12</v>
      </c>
      <c r="J295" s="24">
        <v>1.5000000000000001E-12</v>
      </c>
      <c r="K295" s="60">
        <v>9.2000000000000004E-18</v>
      </c>
      <c r="L295" s="14">
        <v>1.5E-19</v>
      </c>
      <c r="M295" s="24">
        <v>1.5E-19</v>
      </c>
      <c r="N295" s="14">
        <v>1E-10</v>
      </c>
      <c r="O295" s="14">
        <v>2.0000000000000002E-11</v>
      </c>
      <c r="P295" s="24">
        <v>2.0000000000000002E-11</v>
      </c>
      <c r="Q295" s="6">
        <v>1.454157719408125</v>
      </c>
      <c r="R295" s="6">
        <v>0.55705677237171503</v>
      </c>
      <c r="S295" s="17">
        <v>0.98898320937429729</v>
      </c>
      <c r="T295" s="17">
        <v>0.29669496281228919</v>
      </c>
      <c r="U295" s="20">
        <v>1.2215704643912111</v>
      </c>
      <c r="V295" s="17">
        <f>SQRT(T295^2+R295^2)</f>
        <v>0.63114194013975844</v>
      </c>
      <c r="W295" s="17"/>
      <c r="X295" s="17">
        <v>2.4993038482368601</v>
      </c>
      <c r="Y295" s="17">
        <v>0.74979115447105804</v>
      </c>
      <c r="Z295" s="17"/>
      <c r="AA295" s="17"/>
      <c r="AB295" s="20">
        <v>2.4993038482368601</v>
      </c>
      <c r="AC295" s="17">
        <f>SQRT(Z295^2+X295^2)</f>
        <v>2.4993038482368601</v>
      </c>
      <c r="AD295" s="26" t="s">
        <v>800</v>
      </c>
      <c r="AE295" s="26"/>
      <c r="AF295" s="26"/>
      <c r="AG295" t="s">
        <v>902</v>
      </c>
      <c r="AH295" s="37"/>
    </row>
    <row r="296" spans="1:34" x14ac:dyDescent="0.25">
      <c r="A296" s="5" t="s">
        <v>162</v>
      </c>
      <c r="B296" t="s">
        <v>163</v>
      </c>
      <c r="C296">
        <v>0.25</v>
      </c>
      <c r="D296" s="15">
        <v>80.033500000000004</v>
      </c>
      <c r="E296" t="s">
        <v>561</v>
      </c>
      <c r="F296" s="16">
        <v>0.41563466666666665</v>
      </c>
      <c r="G296" t="s">
        <v>665</v>
      </c>
      <c r="H296" s="23">
        <v>1.6300000000000001E-13</v>
      </c>
      <c r="I296" s="14">
        <v>4.8900000000000004E-13</v>
      </c>
      <c r="J296" s="24">
        <v>5.3790000000000004E-14</v>
      </c>
      <c r="K296" s="60"/>
      <c r="L296" s="14"/>
      <c r="M296" s="24"/>
      <c r="N296" s="14"/>
      <c r="O296" s="14"/>
      <c r="P296" s="24"/>
      <c r="Q296" s="6">
        <v>0.34080214394377595</v>
      </c>
      <c r="R296" s="6">
        <v>0.15122375430121196</v>
      </c>
      <c r="S296" s="17"/>
      <c r="T296" s="17"/>
      <c r="U296" s="20">
        <v>0.34080214394377595</v>
      </c>
      <c r="V296" s="17">
        <f>SQRT(T296^2+R296^2)</f>
        <v>0.15122375430121196</v>
      </c>
      <c r="W296" s="17"/>
      <c r="X296" s="17">
        <v>0.92598715730369208</v>
      </c>
      <c r="Y296" s="17">
        <v>0.27779614719110762</v>
      </c>
      <c r="Z296" s="17">
        <v>0.31599010232060454</v>
      </c>
      <c r="AA296" s="17">
        <v>9.4797030696181353E-2</v>
      </c>
      <c r="AB296" s="20">
        <v>0.62098862981214831</v>
      </c>
      <c r="AC296" s="17">
        <f>SQRT(Z296^2+X296^2)</f>
        <v>0.97841809072398023</v>
      </c>
      <c r="AD296" s="26">
        <v>3</v>
      </c>
      <c r="AE296" s="26"/>
      <c r="AF296" s="26"/>
      <c r="AH296" s="38"/>
    </row>
    <row r="297" spans="1:34" x14ac:dyDescent="0.25">
      <c r="A297" s="5" t="s">
        <v>137</v>
      </c>
      <c r="B297" t="s">
        <v>138</v>
      </c>
      <c r="C297">
        <v>1</v>
      </c>
      <c r="D297" s="15">
        <v>72.028400000000005</v>
      </c>
      <c r="E297" t="s">
        <v>561</v>
      </c>
      <c r="F297" s="16">
        <v>0.5</v>
      </c>
      <c r="G297" t="s">
        <v>592</v>
      </c>
      <c r="H297" s="23">
        <v>5.1E-16</v>
      </c>
      <c r="I297" s="14">
        <v>1.53E-15</v>
      </c>
      <c r="J297" s="24">
        <v>1.6830000000000002E-16</v>
      </c>
      <c r="K297" s="60"/>
      <c r="L297" s="14"/>
      <c r="M297" s="24"/>
      <c r="N297" s="14"/>
      <c r="O297" s="14"/>
      <c r="P297" s="24"/>
      <c r="Q297" s="6">
        <v>0.82919530338993996</v>
      </c>
      <c r="R297" s="6">
        <v>0.2417580288476055</v>
      </c>
      <c r="S297" s="12">
        <v>0.83992196029438482</v>
      </c>
      <c r="T297" s="17">
        <v>0.25197658808831541</v>
      </c>
      <c r="U297" s="20">
        <v>0.83455863184216239</v>
      </c>
      <c r="V297" s="17">
        <f>SQRT(T297^2+R297^2)</f>
        <v>0.34919786004056241</v>
      </c>
      <c r="W297" s="17"/>
      <c r="X297" s="17">
        <v>3.1752350549320152</v>
      </c>
      <c r="Y297" s="17">
        <v>0.95257051647960456</v>
      </c>
      <c r="Z297" s="17">
        <v>0.24364842197560155</v>
      </c>
      <c r="AA297" s="17">
        <v>7.3094526592680467E-2</v>
      </c>
      <c r="AB297" s="20">
        <v>1.7094417384538083</v>
      </c>
      <c r="AC297" s="17">
        <f>SQRT(Z297^2+X297^2)</f>
        <v>3.1845693912364852</v>
      </c>
      <c r="AD297" s="26">
        <v>24</v>
      </c>
      <c r="AE297" s="26"/>
      <c r="AF297" s="26"/>
      <c r="AH297" s="38"/>
    </row>
    <row r="298" spans="1:34" x14ac:dyDescent="0.25">
      <c r="A298" s="13" t="s">
        <v>792</v>
      </c>
      <c r="B298" t="s">
        <v>376</v>
      </c>
      <c r="C298">
        <v>0.25</v>
      </c>
      <c r="D298" s="15">
        <v>112.06</v>
      </c>
      <c r="E298" t="s">
        <v>561</v>
      </c>
      <c r="F298" s="16">
        <v>1</v>
      </c>
      <c r="G298" t="s">
        <v>666</v>
      </c>
      <c r="H298" s="23">
        <v>1.0349999999999999E-12</v>
      </c>
      <c r="I298" s="14">
        <v>3.1049999999999998E-12</v>
      </c>
      <c r="J298" s="24">
        <v>3.4154999999999999E-13</v>
      </c>
      <c r="K298" s="60">
        <v>1.2200000000000001E-18</v>
      </c>
      <c r="L298" s="14">
        <v>3.6600000000000006E-18</v>
      </c>
      <c r="M298" s="24">
        <v>3.6600000000000002E-19</v>
      </c>
      <c r="N298" s="14">
        <v>4.1999999999999997E-11</v>
      </c>
      <c r="O298" s="14">
        <v>8.3999999999999994E-11</v>
      </c>
      <c r="P298" s="24">
        <v>2.0999999999999999E-11</v>
      </c>
      <c r="Q298" s="6">
        <v>0.75353008188093196</v>
      </c>
      <c r="R298" s="6">
        <v>0.25284686462834699</v>
      </c>
      <c r="S298" s="12">
        <v>0.48712865243781484</v>
      </c>
      <c r="T298" s="17">
        <v>0.14613859573134444</v>
      </c>
      <c r="U298" s="20">
        <v>0.62032936715937337</v>
      </c>
      <c r="V298" s="17">
        <f>SQRT(T298^2+R298^2)</f>
        <v>0.29204113770959556</v>
      </c>
      <c r="W298" s="17"/>
      <c r="X298" s="17">
        <v>2.8097360664258599</v>
      </c>
      <c r="Y298" s="17">
        <v>0.84292081992775791</v>
      </c>
      <c r="Z298" s="17">
        <v>0.1984287609949773</v>
      </c>
      <c r="AA298" s="17">
        <v>5.9528628298493189E-2</v>
      </c>
      <c r="AB298" s="20">
        <v>1.5040824137104187</v>
      </c>
      <c r="AC298" s="17">
        <f>SQRT(Z298^2+X298^2)</f>
        <v>2.8167340549232307</v>
      </c>
      <c r="AD298" s="26">
        <v>3</v>
      </c>
      <c r="AE298" s="26"/>
      <c r="AF298" s="26"/>
      <c r="AG298" t="s">
        <v>904</v>
      </c>
      <c r="AH298" s="38"/>
    </row>
    <row r="299" spans="1:34" x14ac:dyDescent="0.25">
      <c r="A299" s="5" t="s">
        <v>449</v>
      </c>
      <c r="B299" t="s">
        <v>450</v>
      </c>
      <c r="C299">
        <v>0</v>
      </c>
      <c r="D299" s="15">
        <v>126.039</v>
      </c>
      <c r="E299" t="s">
        <v>561</v>
      </c>
      <c r="F299" s="16">
        <v>1</v>
      </c>
      <c r="G299" t="s">
        <v>667</v>
      </c>
      <c r="H299" s="23">
        <v>1.1999999999999999E-12</v>
      </c>
      <c r="I299" s="14">
        <v>2.8000000000000002E-13</v>
      </c>
      <c r="J299" s="24">
        <v>2.8000000000000002E-13</v>
      </c>
      <c r="K299" s="60">
        <v>2.6E-18</v>
      </c>
      <c r="L299" s="14">
        <v>7.8000000000000001E-18</v>
      </c>
      <c r="M299" s="24">
        <v>7.7999999999999999E-19</v>
      </c>
      <c r="N299" s="14">
        <v>5.0999999999999998E-11</v>
      </c>
      <c r="O299" s="14">
        <v>1.02E-10</v>
      </c>
      <c r="P299" s="24">
        <v>2.5499999999999999E-11</v>
      </c>
      <c r="Q299" s="6">
        <v>1.0486940200634001</v>
      </c>
      <c r="R299" s="6">
        <v>0.63871880733284603</v>
      </c>
      <c r="S299" s="12">
        <v>0.56081745796053639</v>
      </c>
      <c r="T299" s="17">
        <v>0.16824523738816091</v>
      </c>
      <c r="U299" s="20">
        <v>0.80475573901196817</v>
      </c>
      <c r="V299" s="17">
        <f>SQRT(T299^2+R299^2)</f>
        <v>0.66050599902233431</v>
      </c>
      <c r="W299" s="17"/>
      <c r="X299" s="17">
        <v>1.4279360360247799</v>
      </c>
      <c r="Y299" s="17">
        <v>0.42838081080743395</v>
      </c>
      <c r="Z299" s="17">
        <v>3.785741131177886E-2</v>
      </c>
      <c r="AA299" s="17">
        <v>1.1357223393533658E-2</v>
      </c>
      <c r="AB299" s="20">
        <v>0.7328967236682794</v>
      </c>
      <c r="AC299" s="17">
        <f>SQRT(Z299^2+X299^2)</f>
        <v>1.4284377853338208</v>
      </c>
      <c r="AD299" s="26">
        <v>43</v>
      </c>
      <c r="AE299" s="26"/>
      <c r="AF299" s="26"/>
      <c r="AG299" t="s">
        <v>903</v>
      </c>
      <c r="AH299" s="38"/>
    </row>
    <row r="300" spans="1:34" x14ac:dyDescent="0.25">
      <c r="A300" s="5" t="s">
        <v>551</v>
      </c>
      <c r="B300" t="s">
        <v>50</v>
      </c>
      <c r="C300">
        <v>0</v>
      </c>
      <c r="D300" s="15">
        <v>54.017800000000001</v>
      </c>
      <c r="E300" t="s">
        <v>561</v>
      </c>
      <c r="F300" s="16">
        <v>1</v>
      </c>
      <c r="G300" t="s">
        <v>668</v>
      </c>
      <c r="H300" s="23">
        <v>1.1E-14</v>
      </c>
      <c r="I300" s="14">
        <v>3.2999999999999998E-14</v>
      </c>
      <c r="J300" s="24">
        <v>3.6300000000000002E-15</v>
      </c>
      <c r="K300" s="60"/>
      <c r="L300" s="14"/>
      <c r="M300" s="24"/>
      <c r="N300" s="14"/>
      <c r="O300" s="14"/>
      <c r="P300" s="24"/>
      <c r="Q300" s="6">
        <v>0.241991264942964</v>
      </c>
      <c r="R300" s="6">
        <v>6.8821469408934605E-2</v>
      </c>
      <c r="S300" s="12">
        <v>0.30492818993296145</v>
      </c>
      <c r="T300" s="17">
        <v>9.1478456979888434E-2</v>
      </c>
      <c r="U300" s="20">
        <v>0.27345972743796271</v>
      </c>
      <c r="V300" s="17">
        <f>SQRT(T300^2+R300^2)</f>
        <v>0.11447577360745906</v>
      </c>
      <c r="W300" s="17"/>
      <c r="X300" s="17">
        <v>0.446712733855546</v>
      </c>
      <c r="Y300" s="17">
        <v>0.1340138201566638</v>
      </c>
      <c r="Z300" s="17">
        <v>7.5558387039624739E-2</v>
      </c>
      <c r="AA300" s="17">
        <v>2.2667516111887422E-2</v>
      </c>
      <c r="AB300" s="20">
        <v>0.26113556044758535</v>
      </c>
      <c r="AC300" s="17">
        <f>SQRT(Z300^2+X300^2)</f>
        <v>0.45305776280814969</v>
      </c>
      <c r="AD300" s="26" t="s">
        <v>800</v>
      </c>
      <c r="AE300" s="26"/>
      <c r="AF300" s="26"/>
      <c r="AH300" s="37"/>
    </row>
    <row r="301" spans="1:34" x14ac:dyDescent="0.25">
      <c r="A301" s="5" t="s">
        <v>56</v>
      </c>
      <c r="B301" t="s">
        <v>57</v>
      </c>
      <c r="C301">
        <v>1</v>
      </c>
      <c r="D301" s="15">
        <v>56.069899999999997</v>
      </c>
      <c r="E301" t="s">
        <v>562</v>
      </c>
      <c r="F301" s="16">
        <v>0.59478677777777766</v>
      </c>
      <c r="G301" t="s">
        <v>802</v>
      </c>
      <c r="H301" s="23">
        <v>1.25E-14</v>
      </c>
      <c r="I301" s="14">
        <v>3.7500000000000004E-14</v>
      </c>
      <c r="J301" s="24">
        <v>4.1250000000000006E-15</v>
      </c>
      <c r="K301" s="60"/>
      <c r="L301" s="14"/>
      <c r="M301" s="24"/>
      <c r="N301" s="14"/>
      <c r="O301" s="14"/>
      <c r="P301" s="24"/>
      <c r="Q301" s="6">
        <v>0.66674737616232294</v>
      </c>
      <c r="R301" s="6">
        <v>0.28931677205696782</v>
      </c>
      <c r="S301" s="17">
        <v>2.8738500609346791</v>
      </c>
      <c r="T301" s="17">
        <v>0.86215501828040375</v>
      </c>
      <c r="U301" s="20">
        <v>1.7702987185485011</v>
      </c>
      <c r="V301" s="17">
        <f>SQRT(T301^2+R301^2)</f>
        <v>0.90940390923920422</v>
      </c>
      <c r="W301" s="17"/>
      <c r="X301" s="17">
        <v>1.0797148213263548</v>
      </c>
      <c r="Y301" s="17">
        <v>0.3239144463979064</v>
      </c>
      <c r="Z301" s="17">
        <v>1.6423687011552262</v>
      </c>
      <c r="AA301" s="17">
        <v>0.49271061034656782</v>
      </c>
      <c r="AB301" s="20">
        <v>1.3610417612407906</v>
      </c>
      <c r="AC301" s="17">
        <f>SQRT(Z301^2+X301^2)</f>
        <v>1.9654920620358931</v>
      </c>
      <c r="AD301" s="26">
        <v>24</v>
      </c>
      <c r="AE301" s="26"/>
      <c r="AF301" s="26"/>
      <c r="AG301" t="s">
        <v>907</v>
      </c>
      <c r="AH301" s="38"/>
    </row>
    <row r="302" spans="1:34" ht="15.75" x14ac:dyDescent="0.25">
      <c r="A302" s="11" t="s">
        <v>552</v>
      </c>
      <c r="B302" t="s">
        <v>51</v>
      </c>
      <c r="C302">
        <v>1</v>
      </c>
      <c r="D302" s="15">
        <v>54.054200000000002</v>
      </c>
      <c r="E302" t="s">
        <v>562</v>
      </c>
      <c r="F302" s="16">
        <v>0.81851125000000002</v>
      </c>
      <c r="G302" s="6" t="s">
        <v>51</v>
      </c>
      <c r="H302" s="23">
        <v>1.03E-13</v>
      </c>
      <c r="I302" s="14">
        <v>2.9999999999999998E-14</v>
      </c>
      <c r="J302" s="24">
        <v>2.9999999999999998E-14</v>
      </c>
      <c r="K302" s="60"/>
      <c r="L302" s="14"/>
      <c r="M302" s="24"/>
      <c r="N302" s="14"/>
      <c r="O302" s="14"/>
      <c r="P302" s="24"/>
      <c r="Q302" s="6">
        <v>1.5756329895732932</v>
      </c>
      <c r="R302" s="6">
        <v>0.71495636645551341</v>
      </c>
      <c r="S302" s="12">
        <v>2.2967852957307024</v>
      </c>
      <c r="T302" s="17">
        <v>0.68903558871921067</v>
      </c>
      <c r="U302" s="20">
        <v>1.9362091426519978</v>
      </c>
      <c r="V302" s="17">
        <f>SQRT(T302^2+R302^2)</f>
        <v>0.99294141239898925</v>
      </c>
      <c r="W302" s="17"/>
      <c r="X302" s="17">
        <v>2.0514374028704632</v>
      </c>
      <c r="Y302" s="17">
        <v>0.61543122086113888</v>
      </c>
      <c r="Z302" s="17">
        <v>1.2845180270993108</v>
      </c>
      <c r="AA302" s="17">
        <v>0.38535540812979324</v>
      </c>
      <c r="AB302" s="20">
        <v>1.6679777149848869</v>
      </c>
      <c r="AC302" s="17">
        <f>SQRT(Z302^2+X302^2)</f>
        <v>2.4204094653258603</v>
      </c>
      <c r="AD302" s="26" t="s">
        <v>801</v>
      </c>
      <c r="AE302" s="26"/>
      <c r="AF302" s="26"/>
      <c r="AH302" s="38"/>
    </row>
    <row r="303" spans="1:34" x14ac:dyDescent="0.25">
      <c r="A303" s="1" t="s">
        <v>81</v>
      </c>
      <c r="B303" t="s">
        <v>82</v>
      </c>
      <c r="C303">
        <v>1</v>
      </c>
      <c r="D303" s="15">
        <v>62.026299999999999</v>
      </c>
      <c r="E303" t="s">
        <v>562</v>
      </c>
      <c r="F303" s="16">
        <v>1</v>
      </c>
      <c r="G303" t="s">
        <v>669</v>
      </c>
      <c r="H303" s="23">
        <v>1.1E-12</v>
      </c>
      <c r="I303" s="14">
        <v>1.4999999999999999E-13</v>
      </c>
      <c r="J303" s="24">
        <v>1.4999999999999999E-13</v>
      </c>
      <c r="K303" s="60"/>
      <c r="L303" s="14"/>
      <c r="M303" s="24"/>
      <c r="N303" s="14"/>
      <c r="O303" s="14"/>
      <c r="P303" s="24"/>
      <c r="Q303" s="6">
        <v>7.5574231596463896E-3</v>
      </c>
      <c r="R303" s="6">
        <v>6.6501396700410498E-3</v>
      </c>
      <c r="S303" s="12">
        <v>4.3854460920066077E-2</v>
      </c>
      <c r="T303" s="17">
        <v>1.3156338276019823E-2</v>
      </c>
      <c r="U303" s="20">
        <v>2.5705942039856232E-2</v>
      </c>
      <c r="V303" s="17">
        <f>SQRT(T303^2+R303^2)</f>
        <v>1.474156010957178E-2</v>
      </c>
      <c r="W303" s="17"/>
      <c r="X303" s="17">
        <v>1.9186601551105499E-2</v>
      </c>
      <c r="Y303" s="17">
        <v>5.7559804653316499E-3</v>
      </c>
      <c r="Z303" s="17">
        <v>7.8203943430187675E-3</v>
      </c>
      <c r="AA303" s="17">
        <v>2.3461183029056302E-3</v>
      </c>
      <c r="AB303" s="20">
        <v>1.3503497947062133E-2</v>
      </c>
      <c r="AC303" s="17">
        <f>SQRT(Z303^2+X303^2)</f>
        <v>2.0719175822440521E-2</v>
      </c>
      <c r="AD303" s="26" t="s">
        <v>801</v>
      </c>
      <c r="AE303" s="26"/>
      <c r="AF303" s="26"/>
      <c r="AH303" s="38"/>
    </row>
    <row r="304" spans="1:34" x14ac:dyDescent="0.25">
      <c r="A304" s="1" t="s">
        <v>555</v>
      </c>
      <c r="B304" t="s">
        <v>122</v>
      </c>
      <c r="C304">
        <v>1</v>
      </c>
      <c r="D304" s="15">
        <v>70.085499999999996</v>
      </c>
      <c r="E304" t="s">
        <v>562</v>
      </c>
      <c r="F304" s="16">
        <v>0.17249999999999999</v>
      </c>
      <c r="G304" t="s">
        <v>128</v>
      </c>
      <c r="H304" s="23">
        <v>6.8999999999999996E-14</v>
      </c>
      <c r="I304" s="14">
        <v>2.0699999999999998E-13</v>
      </c>
      <c r="J304" s="24">
        <v>2.277E-14</v>
      </c>
      <c r="K304" s="60"/>
      <c r="L304" s="14"/>
      <c r="M304" s="24"/>
      <c r="N304" s="14"/>
      <c r="O304" s="14"/>
      <c r="P304" s="24"/>
      <c r="Q304" s="6">
        <v>1.6071767321872345E-2</v>
      </c>
      <c r="R304" s="6">
        <v>7.6579278071496953E-3</v>
      </c>
      <c r="S304" s="12">
        <v>0.20213770100152681</v>
      </c>
      <c r="T304" s="17">
        <v>6.0641310300458037E-2</v>
      </c>
      <c r="U304" s="20">
        <v>0.10910473416169958</v>
      </c>
      <c r="V304" s="17">
        <f>SQRT(T304^2+R304^2)</f>
        <v>6.1122928375986325E-2</v>
      </c>
      <c r="W304" s="17"/>
      <c r="X304" s="17">
        <v>4.5686843702424491E-2</v>
      </c>
      <c r="Y304" s="17">
        <v>1.3706053110727347E-2</v>
      </c>
      <c r="Z304" s="17">
        <v>9.8444300895484019E-2</v>
      </c>
      <c r="AA304" s="17">
        <v>2.9533290268645204E-2</v>
      </c>
      <c r="AB304" s="20">
        <v>7.2065572298954259E-2</v>
      </c>
      <c r="AC304" s="17">
        <f>SQRT(Z304^2+X304^2)</f>
        <v>0.10852911160739481</v>
      </c>
      <c r="AD304" s="26">
        <v>1</v>
      </c>
      <c r="AE304" s="26"/>
      <c r="AF304" s="26"/>
      <c r="AG304" t="s">
        <v>237</v>
      </c>
      <c r="AH304" s="38"/>
    </row>
    <row r="305" spans="1:34" x14ac:dyDescent="0.25">
      <c r="A305" s="1" t="s">
        <v>556</v>
      </c>
      <c r="B305" t="s">
        <v>123</v>
      </c>
      <c r="C305">
        <v>1</v>
      </c>
      <c r="D305" s="15">
        <v>70.085499999999996</v>
      </c>
      <c r="E305" t="s">
        <v>562</v>
      </c>
      <c r="F305" s="16">
        <v>0.17249999999999999</v>
      </c>
      <c r="G305" t="s">
        <v>128</v>
      </c>
      <c r="H305" s="23">
        <v>6.8999999999999996E-14</v>
      </c>
      <c r="I305" s="14">
        <v>2.0699999999999998E-13</v>
      </c>
      <c r="J305" s="24">
        <v>2.277E-14</v>
      </c>
      <c r="K305" s="60"/>
      <c r="L305" s="14"/>
      <c r="M305" s="24"/>
      <c r="N305" s="14"/>
      <c r="O305" s="14"/>
      <c r="P305" s="24"/>
      <c r="Q305" s="6">
        <v>1.6071767321872345E-2</v>
      </c>
      <c r="R305" s="6">
        <v>7.6579278071496953E-3</v>
      </c>
      <c r="S305" s="12">
        <v>0.42303528144635089</v>
      </c>
      <c r="T305" s="17">
        <v>0.12691058443390527</v>
      </c>
      <c r="U305" s="20">
        <v>0.2195535243841116</v>
      </c>
      <c r="V305" s="17">
        <f>SQRT(T305^2+R305^2)</f>
        <v>0.12714141850575253</v>
      </c>
      <c r="W305" s="17"/>
      <c r="X305" s="17">
        <v>4.5686843702424491E-2</v>
      </c>
      <c r="Y305" s="17">
        <v>1.3706053110727347E-2</v>
      </c>
      <c r="Z305" s="17">
        <v>0.10406968951808312</v>
      </c>
      <c r="AA305" s="17">
        <v>3.1220906855424935E-2</v>
      </c>
      <c r="AB305" s="20">
        <v>7.4878266610253805E-2</v>
      </c>
      <c r="AC305" s="17">
        <f>SQRT(Z305^2+X305^2)</f>
        <v>0.11365644708453623</v>
      </c>
      <c r="AD305" s="26">
        <v>1</v>
      </c>
      <c r="AE305" s="26"/>
      <c r="AF305" s="26"/>
      <c r="AG305" t="s">
        <v>237</v>
      </c>
      <c r="AH305" s="37"/>
    </row>
    <row r="306" spans="1:34" x14ac:dyDescent="0.25">
      <c r="A306" s="5" t="s">
        <v>557</v>
      </c>
      <c r="B306" t="s">
        <v>124</v>
      </c>
      <c r="C306">
        <v>1</v>
      </c>
      <c r="D306" s="15">
        <v>70.085499999999996</v>
      </c>
      <c r="E306" t="s">
        <v>562</v>
      </c>
      <c r="F306" s="16">
        <v>0.17249999999999999</v>
      </c>
      <c r="G306" t="s">
        <v>128</v>
      </c>
      <c r="H306" s="23">
        <v>6.8999999999999996E-14</v>
      </c>
      <c r="I306" s="14">
        <v>2.0699999999999998E-13</v>
      </c>
      <c r="J306" s="24">
        <v>2.277E-14</v>
      </c>
      <c r="K306" s="60"/>
      <c r="L306" s="14"/>
      <c r="M306" s="24"/>
      <c r="N306" s="14"/>
      <c r="O306" s="14"/>
      <c r="P306" s="24"/>
      <c r="Q306" s="6">
        <v>1.6071767321872345E-2</v>
      </c>
      <c r="R306" s="6">
        <v>7.6579278071496953E-3</v>
      </c>
      <c r="S306" s="12">
        <v>0.14820304760204753</v>
      </c>
      <c r="T306" s="17">
        <v>4.4460914280614258E-2</v>
      </c>
      <c r="U306" s="20">
        <v>8.2137407461959938E-2</v>
      </c>
      <c r="V306" s="17">
        <f>SQRT(T306^2+R306^2)</f>
        <v>4.5115593279570709E-2</v>
      </c>
      <c r="W306" s="17"/>
      <c r="X306" s="17">
        <v>4.5686843702424491E-2</v>
      </c>
      <c r="Y306" s="17">
        <v>1.3706053110727347E-2</v>
      </c>
      <c r="Z306" s="17">
        <v>7.3130052093788131E-2</v>
      </c>
      <c r="AA306" s="17">
        <v>2.1939015628136438E-2</v>
      </c>
      <c r="AB306" s="20">
        <v>5.9408447898106315E-2</v>
      </c>
      <c r="AC306" s="17">
        <f>SQRT(Z306^2+X306^2)</f>
        <v>8.6228140457335206E-2</v>
      </c>
      <c r="AD306" s="26">
        <v>1</v>
      </c>
      <c r="AE306" s="26"/>
      <c r="AF306" s="26"/>
      <c r="AG306" t="s">
        <v>237</v>
      </c>
      <c r="AH306" s="38"/>
    </row>
    <row r="307" spans="1:34" x14ac:dyDescent="0.25">
      <c r="A307" s="1" t="s">
        <v>794</v>
      </c>
      <c r="B307" t="s">
        <v>345</v>
      </c>
      <c r="C307">
        <v>1</v>
      </c>
      <c r="D307" s="15">
        <v>106.086</v>
      </c>
      <c r="E307" t="s">
        <v>562</v>
      </c>
      <c r="F307" s="16">
        <v>0.33861225</v>
      </c>
      <c r="G307" t="s">
        <v>649</v>
      </c>
      <c r="H307" s="23">
        <v>2.3200000000000002E-16</v>
      </c>
      <c r="I307" s="14">
        <v>6.9600000000000007E-16</v>
      </c>
      <c r="J307" s="24">
        <v>7.6560000000000006E-17</v>
      </c>
      <c r="K307" s="60"/>
      <c r="L307" s="14"/>
      <c r="M307" s="24"/>
      <c r="N307" s="14"/>
      <c r="O307" s="14"/>
      <c r="P307" s="24"/>
      <c r="Q307" s="6">
        <v>0.13223016020189146</v>
      </c>
      <c r="R307" s="6">
        <v>8.0580935990846564E-2</v>
      </c>
      <c r="S307" s="17">
        <v>0.23547274732186516</v>
      </c>
      <c r="T307" s="17">
        <v>7.0641824196559538E-2</v>
      </c>
      <c r="U307" s="20">
        <v>0.18385145376187831</v>
      </c>
      <c r="V307" s="17">
        <f>SQRT(T307^2+R307^2)</f>
        <v>0.10716134830702036</v>
      </c>
      <c r="W307" s="17"/>
      <c r="X307" s="17">
        <v>9.6350332786709222E-2</v>
      </c>
      <c r="Y307" s="17">
        <v>2.8905099836012766E-2</v>
      </c>
      <c r="Z307" s="17">
        <v>0.15548960594654376</v>
      </c>
      <c r="AA307" s="17">
        <v>4.6646881783963125E-2</v>
      </c>
      <c r="AB307" s="20">
        <v>0.1259199693666265</v>
      </c>
      <c r="AC307" s="17">
        <f>SQRT(Z307^2+X307^2)</f>
        <v>0.18292185267354219</v>
      </c>
      <c r="AD307" s="26">
        <v>24</v>
      </c>
      <c r="AE307" s="26"/>
      <c r="AF307" s="26"/>
      <c r="AG307" t="s">
        <v>237</v>
      </c>
      <c r="AH307" s="38"/>
    </row>
    <row r="308" spans="1:34" x14ac:dyDescent="0.25">
      <c r="A308" s="1" t="s">
        <v>795</v>
      </c>
      <c r="B308" t="s">
        <v>346</v>
      </c>
      <c r="C308">
        <v>1</v>
      </c>
      <c r="D308" s="15">
        <v>106.086</v>
      </c>
      <c r="E308" t="s">
        <v>562</v>
      </c>
      <c r="F308" s="16">
        <v>0.22867436666666668</v>
      </c>
      <c r="G308" t="s">
        <v>649</v>
      </c>
      <c r="H308" s="23">
        <v>3.7700000000000001E-16</v>
      </c>
      <c r="I308" s="14">
        <v>1.131E-15</v>
      </c>
      <c r="J308" s="24">
        <v>1.2441000000000001E-16</v>
      </c>
      <c r="K308" s="60"/>
      <c r="L308" s="14"/>
      <c r="M308" s="24"/>
      <c r="N308" s="14"/>
      <c r="O308" s="14"/>
      <c r="P308" s="24"/>
      <c r="Q308" s="6">
        <v>8.9298742554055288E-2</v>
      </c>
      <c r="R308" s="6">
        <v>5.4418570217450918E-2</v>
      </c>
      <c r="S308" s="12">
        <v>0.16916857899702417</v>
      </c>
      <c r="T308" s="17">
        <v>5.0750573699107251E-2</v>
      </c>
      <c r="U308" s="20">
        <v>0.12923366077553972</v>
      </c>
      <c r="V308" s="17">
        <f>SQRT(T308^2+R308^2)</f>
        <v>7.4411030871102388E-2</v>
      </c>
      <c r="W308" s="17"/>
      <c r="X308" s="17">
        <v>6.5068086958234087E-2</v>
      </c>
      <c r="Y308" s="17">
        <v>1.9520426087470226E-2</v>
      </c>
      <c r="Z308" s="17">
        <v>9.607865203264046E-2</v>
      </c>
      <c r="AA308" s="17">
        <v>2.8823595609792137E-2</v>
      </c>
      <c r="AB308" s="20">
        <v>8.057336949543728E-2</v>
      </c>
      <c r="AC308" s="17">
        <f>SQRT(Z308^2+X308^2)</f>
        <v>0.11603862855451852</v>
      </c>
      <c r="AD308" s="26">
        <v>24</v>
      </c>
      <c r="AE308" s="26"/>
      <c r="AF308" s="26"/>
      <c r="AH308" s="38"/>
    </row>
    <row r="309" spans="1:34" x14ac:dyDescent="0.25">
      <c r="A309" s="5" t="s">
        <v>125</v>
      </c>
      <c r="B309" t="s">
        <v>126</v>
      </c>
      <c r="C309">
        <v>1</v>
      </c>
      <c r="D309" s="15">
        <v>70.085499999999996</v>
      </c>
      <c r="E309" t="s">
        <v>562</v>
      </c>
      <c r="F309" s="16">
        <v>0.17249999999999999</v>
      </c>
      <c r="G309" t="s">
        <v>128</v>
      </c>
      <c r="H309" s="23">
        <v>6.8999999999999996E-14</v>
      </c>
      <c r="I309" s="14">
        <v>2.0699999999999998E-13</v>
      </c>
      <c r="J309" s="24">
        <v>2.277E-14</v>
      </c>
      <c r="K309" s="60"/>
      <c r="L309" s="14"/>
      <c r="M309" s="24"/>
      <c r="N309" s="14"/>
      <c r="O309" s="14"/>
      <c r="P309" s="24"/>
      <c r="Q309" s="6">
        <v>1.6071767321872345E-2</v>
      </c>
      <c r="R309" s="6">
        <v>7.6579278071496953E-3</v>
      </c>
      <c r="S309" s="12">
        <v>0.32642190231337048</v>
      </c>
      <c r="T309" s="17">
        <v>9.7926570694011145E-2</v>
      </c>
      <c r="U309" s="20">
        <v>0.1712468348176214</v>
      </c>
      <c r="V309" s="17">
        <f>SQRT(T309^2+R309^2)</f>
        <v>9.8225542025425744E-2</v>
      </c>
      <c r="W309" s="17"/>
      <c r="X309" s="17">
        <v>4.5686843702424491E-2</v>
      </c>
      <c r="Y309" s="17">
        <v>1.3706053110727347E-2</v>
      </c>
      <c r="Z309" s="17">
        <v>0.11391411960763152</v>
      </c>
      <c r="AA309" s="17">
        <v>3.4174235882289454E-2</v>
      </c>
      <c r="AB309" s="20">
        <v>7.980048165502801E-2</v>
      </c>
      <c r="AC309" s="17">
        <f>SQRT(Z309^2+X309^2)</f>
        <v>0.12273432418631532</v>
      </c>
      <c r="AD309" s="26">
        <v>64</v>
      </c>
      <c r="AE309" s="26"/>
      <c r="AF309" s="26"/>
      <c r="AG309" t="s">
        <v>237</v>
      </c>
      <c r="AH309" s="38"/>
    </row>
    <row r="310" spans="1:34" x14ac:dyDescent="0.25">
      <c r="A310" s="1" t="s">
        <v>796</v>
      </c>
      <c r="B310" t="s">
        <v>347</v>
      </c>
      <c r="C310">
        <v>1</v>
      </c>
      <c r="D310" s="15">
        <v>106.086</v>
      </c>
      <c r="E310" t="s">
        <v>562</v>
      </c>
      <c r="F310" s="16">
        <v>0.33861225</v>
      </c>
      <c r="G310" t="s">
        <v>649</v>
      </c>
      <c r="H310" s="23">
        <v>2.3200000000000002E-16</v>
      </c>
      <c r="I310" s="14">
        <v>6.9600000000000007E-16</v>
      </c>
      <c r="J310" s="24">
        <v>7.6560000000000006E-17</v>
      </c>
      <c r="K310" s="60"/>
      <c r="L310" s="14"/>
      <c r="M310" s="24"/>
      <c r="N310" s="14"/>
      <c r="O310" s="14"/>
      <c r="P310" s="24"/>
      <c r="Q310" s="6">
        <v>0.13223016020189146</v>
      </c>
      <c r="R310" s="6">
        <v>8.0580935990846564E-2</v>
      </c>
      <c r="S310" s="17">
        <v>0.23547274732186516</v>
      </c>
      <c r="T310" s="17">
        <v>7.0641824196559538E-2</v>
      </c>
      <c r="U310" s="20">
        <v>0.18385145376187831</v>
      </c>
      <c r="V310" s="17">
        <f>SQRT(T310^2+R310^2)</f>
        <v>0.10716134830702036</v>
      </c>
      <c r="W310" s="17"/>
      <c r="X310" s="17">
        <v>9.6350332786709222E-2</v>
      </c>
      <c r="Y310" s="17">
        <v>2.8905099836012766E-2</v>
      </c>
      <c r="Z310" s="17">
        <v>0.15548960594654376</v>
      </c>
      <c r="AA310" s="17">
        <v>4.6646881783963125E-2</v>
      </c>
      <c r="AB310" s="20">
        <v>0.1259199693666265</v>
      </c>
      <c r="AC310" s="17">
        <f>SQRT(Z310^2+X310^2)</f>
        <v>0.18292185267354219</v>
      </c>
      <c r="AD310" s="26">
        <v>24</v>
      </c>
      <c r="AE310" s="26"/>
      <c r="AF310" s="26"/>
      <c r="AG310" t="s">
        <v>237</v>
      </c>
      <c r="AH310" s="37"/>
    </row>
    <row r="311" spans="1:34" x14ac:dyDescent="0.25">
      <c r="A311" s="5" t="s">
        <v>797</v>
      </c>
      <c r="B311" t="s">
        <v>127</v>
      </c>
      <c r="C311">
        <v>0.75</v>
      </c>
      <c r="D311" s="15">
        <v>70.085499999999996</v>
      </c>
      <c r="E311" t="s">
        <v>559</v>
      </c>
      <c r="F311" s="16" t="s">
        <v>3</v>
      </c>
      <c r="G311" t="s">
        <v>128</v>
      </c>
      <c r="H311" s="23">
        <v>3.78E-13</v>
      </c>
      <c r="I311" s="14">
        <v>4.4999999999999998E-14</v>
      </c>
      <c r="J311" s="24">
        <v>4.4999999999999998E-14</v>
      </c>
      <c r="K311" s="60"/>
      <c r="L311" s="14"/>
      <c r="M311" s="24"/>
      <c r="N311" s="14"/>
      <c r="O311" s="14"/>
      <c r="P311" s="24"/>
      <c r="Q311" s="6"/>
      <c r="R311" s="6"/>
      <c r="S311" s="17">
        <v>0.28749515246852886</v>
      </c>
      <c r="T311" s="17">
        <v>8.6248545740558652E-2</v>
      </c>
      <c r="U311" s="20">
        <v>0.28749515246852886</v>
      </c>
      <c r="V311" s="17">
        <f>SQRT(T311^2+R311^2)</f>
        <v>8.6248545740558652E-2</v>
      </c>
      <c r="W311" s="17"/>
      <c r="X311" s="17"/>
      <c r="Y311" s="17"/>
      <c r="Z311" s="17">
        <v>0.15322152260804264</v>
      </c>
      <c r="AA311" s="17">
        <v>4.596645678241279E-2</v>
      </c>
      <c r="AB311" s="20">
        <v>0.15322152260804264</v>
      </c>
      <c r="AC311" s="17">
        <f>SQRT(Z311^2+X311^2)</f>
        <v>0.15322152260804264</v>
      </c>
      <c r="AD311" s="26">
        <v>11</v>
      </c>
      <c r="AE311" s="26"/>
      <c r="AF311" s="26"/>
      <c r="AG311" t="s">
        <v>237</v>
      </c>
      <c r="AH311" s="38"/>
    </row>
  </sheetData>
  <autoFilter ref="A8:AG134">
    <sortState ref="A9:AG311">
      <sortCondition ref="E8:E134"/>
    </sortState>
  </autoFilter>
  <mergeCells count="2">
    <mergeCell ref="B4:B7"/>
    <mergeCell ref="A4:A7"/>
  </mergeCells>
  <conditionalFormatting sqref="E9:E139">
    <cfRule type="cellIs" dxfId="9" priority="74" operator="equal">
      <formula>"Hatch"</formula>
    </cfRule>
  </conditionalFormatting>
  <conditionalFormatting sqref="A1:A4 A8:A1048576">
    <cfRule type="duplicateValues" dxfId="8" priority="13"/>
  </conditionalFormatting>
  <conditionalFormatting sqref="B4 B8:B1048576">
    <cfRule type="duplicateValues" dxfId="7" priority="85"/>
  </conditionalFormatting>
  <conditionalFormatting sqref="AG113">
    <cfRule type="duplicateValues" dxfId="6" priority="7"/>
  </conditionalFormatting>
  <conditionalFormatting sqref="C9:C311">
    <cfRule type="cellIs" dxfId="5" priority="2" operator="equal">
      <formula>1</formula>
    </cfRule>
    <cfRule type="cellIs" dxfId="4" priority="3" operator="equal">
      <formula>0.75</formula>
    </cfRule>
    <cfRule type="cellIs" dxfId="3" priority="4" operator="equal">
      <formula>0.5</formula>
    </cfRule>
    <cfRule type="cellIs" dxfId="2" priority="5" operator="equal">
      <formula>0.25</formula>
    </cfRule>
    <cfRule type="cellIs" dxfId="1" priority="6" operator="equal">
      <formula>0</formula>
    </cfRule>
  </conditionalFormatting>
  <conditionalFormatting sqref="D8:D311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90" zoomScaleNormal="90" workbookViewId="0">
      <pane xSplit="1" topLeftCell="B1" activePane="topRight" state="frozenSplit"/>
      <selection pane="topRight" activeCell="Q26" sqref="Q26"/>
    </sheetView>
  </sheetViews>
  <sheetFormatPr defaultRowHeight="15" x14ac:dyDescent="0.25"/>
  <cols>
    <col min="1" max="1" width="31.7109375" bestFit="1" customWidth="1"/>
    <col min="2" max="2" width="5.7109375" customWidth="1"/>
    <col min="3" max="3" width="14.85546875" customWidth="1"/>
    <col min="4" max="4" width="13.5703125" customWidth="1"/>
    <col min="5" max="6" width="8.7109375" bestFit="1" customWidth="1"/>
    <col min="7" max="7" width="7" bestFit="1" customWidth="1"/>
    <col min="8" max="9" width="8.7109375" bestFit="1" customWidth="1"/>
    <col min="10" max="10" width="7" bestFit="1" customWidth="1"/>
    <col min="11" max="11" width="11.85546875" bestFit="1" customWidth="1"/>
    <col min="12" max="12" width="8.7109375" bestFit="1" customWidth="1"/>
    <col min="13" max="13" width="7" bestFit="1" customWidth="1"/>
  </cols>
  <sheetData>
    <row r="1" spans="1:13" x14ac:dyDescent="0.25">
      <c r="C1" s="72" t="s">
        <v>1006</v>
      </c>
      <c r="D1" s="72"/>
    </row>
    <row r="2" spans="1:13" ht="18" x14ac:dyDescent="0.25">
      <c r="A2" s="28" t="s">
        <v>859</v>
      </c>
      <c r="B2" s="28"/>
      <c r="C2" s="51" t="s">
        <v>993</v>
      </c>
      <c r="D2" s="51" t="s">
        <v>994</v>
      </c>
      <c r="E2" s="22" t="s">
        <v>680</v>
      </c>
      <c r="F2" s="28" t="s">
        <v>670</v>
      </c>
      <c r="G2" s="28" t="s">
        <v>2</v>
      </c>
      <c r="H2" s="57" t="s">
        <v>1014</v>
      </c>
      <c r="I2" s="28" t="s">
        <v>670</v>
      </c>
      <c r="J2" s="28" t="s">
        <v>2</v>
      </c>
      <c r="K2" s="58" t="s">
        <v>1015</v>
      </c>
      <c r="L2" s="28" t="s">
        <v>670</v>
      </c>
      <c r="M2" s="28" t="s">
        <v>2</v>
      </c>
    </row>
    <row r="3" spans="1:13" x14ac:dyDescent="0.25">
      <c r="A3" s="55" t="s">
        <v>995</v>
      </c>
      <c r="C3" s="56">
        <v>0</v>
      </c>
      <c r="D3" s="56">
        <v>0</v>
      </c>
      <c r="E3" s="53">
        <f>$E$25</f>
        <v>2.8352499999999997E-11</v>
      </c>
      <c r="G3" s="18" t="s">
        <v>1007</v>
      </c>
      <c r="H3" s="53">
        <f>H$25</f>
        <v>1.9387446153846154E-15</v>
      </c>
      <c r="J3" s="18" t="s">
        <v>1007</v>
      </c>
      <c r="K3" s="53">
        <f>K$25</f>
        <v>1.7799272727272729E-10</v>
      </c>
      <c r="L3" s="4"/>
      <c r="M3" s="18" t="s">
        <v>1007</v>
      </c>
    </row>
    <row r="4" spans="1:13" x14ac:dyDescent="0.25">
      <c r="A4" s="55" t="s">
        <v>1016</v>
      </c>
      <c r="C4" s="56">
        <v>8.2998876117764409E-3</v>
      </c>
      <c r="D4" s="56">
        <v>2.5224329267039457E-2</v>
      </c>
      <c r="E4" s="53">
        <f>$E$25</f>
        <v>2.8352499999999997E-11</v>
      </c>
      <c r="G4" s="18" t="s">
        <v>1007</v>
      </c>
      <c r="H4" s="53">
        <f t="shared" ref="H4:H8" si="0">H$25</f>
        <v>1.9387446153846154E-15</v>
      </c>
      <c r="J4" s="18" t="s">
        <v>1007</v>
      </c>
      <c r="K4" s="53">
        <f t="shared" ref="K4:K12" si="1">K$25</f>
        <v>1.7799272727272729E-10</v>
      </c>
      <c r="M4" s="18" t="s">
        <v>1007</v>
      </c>
    </row>
    <row r="5" spans="1:13" x14ac:dyDescent="0.25">
      <c r="A5" s="55" t="s">
        <v>996</v>
      </c>
      <c r="C5" s="56">
        <v>0</v>
      </c>
      <c r="D5" s="56">
        <v>0</v>
      </c>
      <c r="E5" s="53">
        <f>$E$25</f>
        <v>2.8352499999999997E-11</v>
      </c>
      <c r="G5" s="18" t="s">
        <v>1007</v>
      </c>
      <c r="H5" s="53">
        <f t="shared" si="0"/>
        <v>1.9387446153846154E-15</v>
      </c>
      <c r="J5" s="18" t="s">
        <v>1007</v>
      </c>
      <c r="K5" s="53">
        <f t="shared" si="1"/>
        <v>1.7799272727272729E-10</v>
      </c>
      <c r="M5" s="18" t="s">
        <v>1007</v>
      </c>
    </row>
    <row r="6" spans="1:13" x14ac:dyDescent="0.25">
      <c r="A6" s="55" t="s">
        <v>997</v>
      </c>
      <c r="C6" s="56">
        <v>8.3825102773958955E-3</v>
      </c>
      <c r="D6" s="56">
        <v>0</v>
      </c>
      <c r="E6" s="53">
        <f>$E$25</f>
        <v>2.8352499999999997E-11</v>
      </c>
      <c r="G6" s="18" t="s">
        <v>1007</v>
      </c>
      <c r="H6" s="53">
        <f t="shared" si="0"/>
        <v>1.9387446153846154E-15</v>
      </c>
      <c r="J6" s="18" t="s">
        <v>1007</v>
      </c>
      <c r="K6" s="53">
        <f t="shared" si="1"/>
        <v>1.7799272727272729E-10</v>
      </c>
      <c r="M6" s="18" t="s">
        <v>1007</v>
      </c>
    </row>
    <row r="7" spans="1:13" x14ac:dyDescent="0.25">
      <c r="A7" s="55" t="s">
        <v>998</v>
      </c>
      <c r="C7" s="56">
        <v>7.7606855002079631E-2</v>
      </c>
      <c r="D7" s="56">
        <v>4.3336573064357738E-2</v>
      </c>
      <c r="E7" s="4">
        <v>7.3000000000000006E-11</v>
      </c>
      <c r="F7" s="4">
        <v>1.5000000000000001E-12</v>
      </c>
      <c r="G7" s="18" t="s">
        <v>800</v>
      </c>
      <c r="H7" s="4">
        <v>9.3999999999999999E-17</v>
      </c>
      <c r="I7" s="4">
        <v>1.4999999999999999E-18</v>
      </c>
      <c r="J7" s="18" t="s">
        <v>800</v>
      </c>
      <c r="K7" s="4">
        <v>5.2999999999999998E-11</v>
      </c>
      <c r="L7" s="4">
        <v>8.0000000000000002E-13</v>
      </c>
      <c r="M7" s="18" t="s">
        <v>800</v>
      </c>
    </row>
    <row r="8" spans="1:13" x14ac:dyDescent="0.25">
      <c r="A8" s="55" t="s">
        <v>999</v>
      </c>
      <c r="C8" s="56">
        <v>8.2586412607800596E-3</v>
      </c>
      <c r="D8" s="56">
        <v>0</v>
      </c>
      <c r="E8" s="53">
        <f>$E$25</f>
        <v>2.8352499999999997E-11</v>
      </c>
      <c r="G8" s="18" t="s">
        <v>1007</v>
      </c>
      <c r="H8" s="53">
        <f t="shared" si="0"/>
        <v>1.9387446153846154E-15</v>
      </c>
      <c r="J8" s="18" t="s">
        <v>1007</v>
      </c>
      <c r="K8" s="53">
        <f t="shared" si="1"/>
        <v>1.7799272727272729E-10</v>
      </c>
      <c r="M8" s="18" t="s">
        <v>1007</v>
      </c>
    </row>
    <row r="9" spans="1:13" x14ac:dyDescent="0.25">
      <c r="A9" s="55" t="s">
        <v>482</v>
      </c>
      <c r="C9" s="56">
        <v>1.6020284705158979E-2</v>
      </c>
      <c r="D9" s="56">
        <v>0</v>
      </c>
      <c r="E9" s="4">
        <v>6.6000000000000001E-13</v>
      </c>
      <c r="F9" s="4">
        <v>1E-14</v>
      </c>
      <c r="G9" s="18" t="s">
        <v>800</v>
      </c>
      <c r="H9" s="4">
        <v>6.8000000000000004E-19</v>
      </c>
      <c r="I9" s="4">
        <v>3.0000000000000003E-20</v>
      </c>
      <c r="J9" s="18" t="s">
        <v>800</v>
      </c>
      <c r="K9" s="53">
        <f t="shared" si="1"/>
        <v>1.7799272727272729E-10</v>
      </c>
      <c r="M9" s="18" t="s">
        <v>1007</v>
      </c>
    </row>
    <row r="10" spans="1:13" x14ac:dyDescent="0.25">
      <c r="A10" s="55" t="s">
        <v>489</v>
      </c>
      <c r="C10" s="56">
        <v>4.8949880525033665E-3</v>
      </c>
      <c r="D10" s="56">
        <v>0</v>
      </c>
      <c r="E10" s="4">
        <v>9.9999999999999994E-12</v>
      </c>
      <c r="F10" s="4">
        <v>9.9999999999999998E-13</v>
      </c>
      <c r="G10" s="18" t="s">
        <v>800</v>
      </c>
      <c r="H10" s="4">
        <v>8.2000000000000001E-17</v>
      </c>
      <c r="I10" s="4">
        <v>1.4999999999999999E-18</v>
      </c>
      <c r="J10" s="18" t="s">
        <v>800</v>
      </c>
      <c r="K10" s="53">
        <f t="shared" si="1"/>
        <v>1.7799272727272729E-10</v>
      </c>
      <c r="M10" s="18" t="s">
        <v>1007</v>
      </c>
    </row>
    <row r="11" spans="1:13" x14ac:dyDescent="0.25">
      <c r="A11" s="55" t="s">
        <v>1009</v>
      </c>
      <c r="C11" s="56">
        <v>0.21703975439908693</v>
      </c>
      <c r="D11" s="56">
        <v>0</v>
      </c>
      <c r="E11" s="4">
        <v>2.4999999999999998E-12</v>
      </c>
      <c r="F11" s="4">
        <v>1.1999999999999999E-13</v>
      </c>
      <c r="G11" s="18" t="s">
        <v>800</v>
      </c>
      <c r="H11" s="4">
        <v>1.9000000000000001E-17</v>
      </c>
      <c r="I11" s="4">
        <v>2.5000000000000002E-18</v>
      </c>
      <c r="J11" s="18" t="s">
        <v>800</v>
      </c>
      <c r="K11" s="4">
        <v>7.3000000000000006E-11</v>
      </c>
      <c r="L11" s="4">
        <v>4.9999999999999999E-13</v>
      </c>
      <c r="M11" s="18" t="s">
        <v>800</v>
      </c>
    </row>
    <row r="12" spans="1:13" x14ac:dyDescent="0.25">
      <c r="A12" s="55" t="s">
        <v>1010</v>
      </c>
      <c r="C12" s="56">
        <v>0</v>
      </c>
      <c r="D12" s="56">
        <v>0</v>
      </c>
      <c r="E12" s="53">
        <f>$E$25</f>
        <v>2.8352499999999997E-11</v>
      </c>
      <c r="G12" s="18" t="s">
        <v>1007</v>
      </c>
      <c r="H12" s="53">
        <f t="shared" ref="H12" si="2">H$25</f>
        <v>1.9387446153846154E-15</v>
      </c>
      <c r="J12" s="18" t="s">
        <v>1007</v>
      </c>
      <c r="K12" s="53">
        <f t="shared" si="1"/>
        <v>1.7799272727272729E-10</v>
      </c>
      <c r="M12" s="18" t="s">
        <v>1007</v>
      </c>
    </row>
    <row r="13" spans="1:13" x14ac:dyDescent="0.25">
      <c r="A13" s="55" t="s">
        <v>1011</v>
      </c>
      <c r="C13" s="56">
        <v>0.20258394457430168</v>
      </c>
      <c r="D13" s="56">
        <v>0</v>
      </c>
      <c r="E13" s="4">
        <v>1.1000000000000001E-11</v>
      </c>
      <c r="F13" s="4">
        <v>1.1999999999999999E-12</v>
      </c>
      <c r="G13" s="18" t="s">
        <v>800</v>
      </c>
      <c r="H13" s="4">
        <v>4.5999999999999998E-16</v>
      </c>
      <c r="I13" s="4">
        <v>2.0000000000000001E-17</v>
      </c>
      <c r="J13" s="18" t="s">
        <v>800</v>
      </c>
      <c r="K13">
        <v>1.0081999999999999E-10</v>
      </c>
      <c r="L13" s="4">
        <v>4.8999999999999997E-12</v>
      </c>
      <c r="M13" s="18" t="s">
        <v>800</v>
      </c>
    </row>
    <row r="14" spans="1:13" x14ac:dyDescent="0.25">
      <c r="A14" s="55" t="s">
        <v>683</v>
      </c>
      <c r="C14" s="56">
        <v>1.5512521025714925E-2</v>
      </c>
      <c r="D14" s="56">
        <v>0</v>
      </c>
      <c r="E14" s="4">
        <v>7.3000000000000006E-11</v>
      </c>
      <c r="G14" s="18" t="s">
        <v>800</v>
      </c>
      <c r="H14" s="4">
        <v>2.9999999999999998E-15</v>
      </c>
      <c r="I14" s="4">
        <v>2E-16</v>
      </c>
      <c r="J14" s="18" t="s">
        <v>800</v>
      </c>
      <c r="K14" s="4">
        <v>3.1999999999999998E-10</v>
      </c>
      <c r="L14" s="4">
        <v>7.9999999999999998E-12</v>
      </c>
      <c r="M14" s="18" t="s">
        <v>800</v>
      </c>
    </row>
    <row r="15" spans="1:13" x14ac:dyDescent="0.25">
      <c r="A15" s="55" t="s">
        <v>484</v>
      </c>
      <c r="C15" s="56">
        <v>0.165758232861559</v>
      </c>
      <c r="D15" s="56">
        <v>0</v>
      </c>
      <c r="E15" s="4">
        <v>9.0999999999999996E-12</v>
      </c>
      <c r="F15" s="4">
        <v>1.1999999999999999E-13</v>
      </c>
      <c r="G15" s="18" t="s">
        <v>800</v>
      </c>
      <c r="H15" s="4">
        <v>4.7999999999999997E-17</v>
      </c>
      <c r="I15" s="4">
        <v>2.0000000000000001E-18</v>
      </c>
      <c r="J15" s="18" t="s">
        <v>800</v>
      </c>
      <c r="K15" s="4">
        <v>8.5099999999999996E-11</v>
      </c>
      <c r="L15" s="4"/>
      <c r="M15" s="18">
        <v>16</v>
      </c>
    </row>
    <row r="16" spans="1:13" x14ac:dyDescent="0.25">
      <c r="A16" s="55" t="s">
        <v>1008</v>
      </c>
      <c r="C16" s="56">
        <v>1.0214443056677311E-2</v>
      </c>
      <c r="D16" s="56">
        <v>0</v>
      </c>
      <c r="E16" s="53">
        <f>$E$25</f>
        <v>2.8352499999999997E-11</v>
      </c>
      <c r="G16" s="18" t="s">
        <v>1007</v>
      </c>
      <c r="H16" s="4">
        <v>1.9000000000000001E-14</v>
      </c>
      <c r="I16" s="4">
        <v>2.0000000000000002E-15</v>
      </c>
      <c r="J16" s="18" t="s">
        <v>800</v>
      </c>
      <c r="K16" s="4">
        <v>3.4999999999999998E-10</v>
      </c>
      <c r="L16" s="4">
        <v>7.9999999999999998E-12</v>
      </c>
      <c r="M16" s="18" t="s">
        <v>800</v>
      </c>
    </row>
    <row r="17" spans="1:13" x14ac:dyDescent="0.25">
      <c r="A17" s="55" t="s">
        <v>487</v>
      </c>
      <c r="C17" s="56">
        <v>0.16090445582199073</v>
      </c>
      <c r="D17" s="56">
        <v>0.88673612597022189</v>
      </c>
      <c r="E17" s="4">
        <v>1.2000000000000001E-11</v>
      </c>
      <c r="F17" s="4">
        <v>1.1999999999999999E-12</v>
      </c>
      <c r="G17" s="18" t="s">
        <v>800</v>
      </c>
      <c r="H17" s="4">
        <v>2.1000000000000001E-16</v>
      </c>
      <c r="I17" s="4">
        <v>1.0000000000000001E-17</v>
      </c>
      <c r="J17" s="18" t="s">
        <v>800</v>
      </c>
      <c r="K17" s="4">
        <v>1.65E-10</v>
      </c>
      <c r="L17" s="4">
        <v>4.9999999999999997E-12</v>
      </c>
      <c r="M17" s="18" t="s">
        <v>800</v>
      </c>
    </row>
    <row r="18" spans="1:13" x14ac:dyDescent="0.25">
      <c r="A18" s="55" t="s">
        <v>1000</v>
      </c>
      <c r="C18" s="56">
        <v>3.6035417756516273E-2</v>
      </c>
      <c r="D18" s="56">
        <v>0</v>
      </c>
      <c r="E18" s="4">
        <v>2.2000000000000002E-11</v>
      </c>
      <c r="F18">
        <v>1.5000000000000001E-12</v>
      </c>
      <c r="G18" s="18">
        <v>24</v>
      </c>
      <c r="H18" s="4">
        <v>4.8999999999999997E-16</v>
      </c>
      <c r="I18" s="4">
        <v>2.0000000000000001E-17</v>
      </c>
      <c r="J18" s="18" t="s">
        <v>800</v>
      </c>
      <c r="K18">
        <v>2.5100000000000001E-10</v>
      </c>
      <c r="L18" s="4">
        <v>1.99E-11</v>
      </c>
      <c r="M18" s="18">
        <v>7</v>
      </c>
    </row>
    <row r="19" spans="1:13" x14ac:dyDescent="0.25">
      <c r="A19" s="55" t="s">
        <v>1012</v>
      </c>
      <c r="C19" s="56">
        <v>2.3025719256933554E-2</v>
      </c>
      <c r="D19" s="56">
        <v>4.4702971698380896E-2</v>
      </c>
      <c r="E19" s="4">
        <v>7.9699999999999994E-12</v>
      </c>
      <c r="G19" s="18">
        <v>17</v>
      </c>
      <c r="H19" s="4">
        <v>4.9999999999999999E-17</v>
      </c>
      <c r="I19" s="4">
        <v>2.9999999999999998E-18</v>
      </c>
      <c r="J19" s="18" t="s">
        <v>800</v>
      </c>
      <c r="K19" s="4">
        <v>1.7000000000000001E-10</v>
      </c>
      <c r="L19" s="4">
        <v>1.5E-11</v>
      </c>
      <c r="M19" s="18" t="s">
        <v>800</v>
      </c>
    </row>
    <row r="20" spans="1:13" x14ac:dyDescent="0.25">
      <c r="A20" s="55" t="s">
        <v>1001</v>
      </c>
      <c r="C20" s="56">
        <v>5.1244575589414068E-3</v>
      </c>
      <c r="D20" s="56">
        <v>0</v>
      </c>
      <c r="E20" s="4">
        <v>2.2000000000000002E-11</v>
      </c>
      <c r="F20" s="4">
        <v>1.5000000000000001E-12</v>
      </c>
      <c r="G20" s="18" t="s">
        <v>800</v>
      </c>
      <c r="H20" s="53">
        <f t="shared" ref="H20" si="3">H$25</f>
        <v>1.9387446153846154E-15</v>
      </c>
      <c r="J20" s="18" t="s">
        <v>1007</v>
      </c>
      <c r="K20" s="53">
        <f t="shared" ref="K20" si="4">K$25</f>
        <v>1.7799272727272729E-10</v>
      </c>
      <c r="M20" s="18" t="s">
        <v>1007</v>
      </c>
    </row>
    <row r="21" spans="1:13" x14ac:dyDescent="0.25">
      <c r="A21" s="55" t="s">
        <v>1013</v>
      </c>
      <c r="C21" s="56">
        <v>7.2538847029161276E-3</v>
      </c>
      <c r="D21" s="56">
        <v>0</v>
      </c>
      <c r="E21" s="53">
        <f>$E$25</f>
        <v>2.8352499999999997E-11</v>
      </c>
      <c r="G21" s="18" t="s">
        <v>1007</v>
      </c>
      <c r="H21" s="4">
        <v>1.5E-16</v>
      </c>
      <c r="I21" s="4">
        <v>3.0000000000000001E-17</v>
      </c>
      <c r="J21" s="18" t="s">
        <v>800</v>
      </c>
      <c r="K21" s="4">
        <v>1.7000000000000001E-10</v>
      </c>
      <c r="L21" s="4">
        <v>9.9999999999999994E-12</v>
      </c>
      <c r="M21" s="18" t="s">
        <v>800</v>
      </c>
    </row>
    <row r="22" spans="1:13" ht="15.75" customHeight="1" x14ac:dyDescent="0.25">
      <c r="A22" s="55" t="s">
        <v>491</v>
      </c>
      <c r="C22" s="56">
        <v>3.3084002075667633E-2</v>
      </c>
      <c r="D22" s="56">
        <v>0</v>
      </c>
      <c r="E22" s="4">
        <v>9.7000000000000001E-11</v>
      </c>
      <c r="F22" s="4">
        <v>2.4999999999999998E-12</v>
      </c>
      <c r="G22" s="18" t="s">
        <v>800</v>
      </c>
      <c r="H22" s="4">
        <v>1.6E-15</v>
      </c>
      <c r="I22" s="4">
        <v>1.5E-16</v>
      </c>
      <c r="J22" s="18" t="s">
        <v>800</v>
      </c>
      <c r="K22" s="4">
        <v>2.1999999999999999E-10</v>
      </c>
      <c r="L22" s="4">
        <v>1.5E-11</v>
      </c>
      <c r="M22" s="18" t="s">
        <v>800</v>
      </c>
    </row>
    <row r="23" spans="1:13" x14ac:dyDescent="0.25">
      <c r="A23" s="55" t="s">
        <v>1002</v>
      </c>
      <c r="C23" s="52"/>
      <c r="D23" s="52"/>
    </row>
    <row r="24" spans="1:13" x14ac:dyDescent="0.25">
      <c r="A24" s="55"/>
      <c r="C24" s="52"/>
      <c r="D24" s="52"/>
    </row>
    <row r="25" spans="1:13" x14ac:dyDescent="0.25">
      <c r="A25" s="55" t="s">
        <v>1003</v>
      </c>
      <c r="E25" s="4">
        <f>AVERAGE(E7,E11,E13,E15,E17,E18,E19,E20,E22,E9,E14,E10)</f>
        <v>2.8352499999999997E-11</v>
      </c>
      <c r="H25" s="4">
        <f>AVERAGE(H7,H9,H10,H11,H13,H14,H15,H16,H17,H18,H19,H21,H22)</f>
        <v>1.9387446153846154E-15</v>
      </c>
      <c r="K25" s="4">
        <f>AVERAGE(K7,K11,K14,K15,K16,K17,K19,K21,K22,K18,K13)</f>
        <v>1.7799272727272729E-10</v>
      </c>
    </row>
    <row r="26" spans="1:13" x14ac:dyDescent="0.25">
      <c r="A26" s="55" t="s">
        <v>1004</v>
      </c>
      <c r="E26" s="54">
        <f>MAX(E7,E9,E10,E11,E13,E14,E15,E17,E19,E18,E20,E22)-E25</f>
        <v>6.8647500000000008E-11</v>
      </c>
      <c r="H26" s="54">
        <f>MAX(H7,H9,H10,H11,H13,H14,H15,H16,H17,H18,H19,H21,H22)-H25</f>
        <v>1.7061255384615385E-14</v>
      </c>
      <c r="K26" s="54">
        <f>MAX(K7,K11,K14,K15,K16,K17,K19,K21,K22,K18,K13)-K25</f>
        <v>1.7200727272727269E-10</v>
      </c>
    </row>
    <row r="27" spans="1:13" x14ac:dyDescent="0.25">
      <c r="A27" s="55" t="s">
        <v>1005</v>
      </c>
      <c r="E27" s="4">
        <f>E25-MIN(E7,E9,E10,E11,E13,E14,E15,E17,E19,E18,E20,E22)</f>
        <v>2.7692499999999996E-11</v>
      </c>
      <c r="H27" s="4">
        <f>H25-MIN(H7,H9,H10,H11,H13,H14,H15,H16,H17,H18,H19,H21,H22)</f>
        <v>1.9380646153846156E-15</v>
      </c>
      <c r="K27" s="4">
        <f>K25-MIN(K7,K11,K14,K15,K16,K17,K19,K21,K22,K18,K13)</f>
        <v>1.2499272727272729E-10</v>
      </c>
    </row>
    <row r="28" spans="1:13" x14ac:dyDescent="0.25">
      <c r="E28" s="4"/>
    </row>
    <row r="29" spans="1:13" x14ac:dyDescent="0.25">
      <c r="C29" t="s">
        <v>1017</v>
      </c>
      <c r="E29" s="54"/>
    </row>
    <row r="30" spans="1:13" x14ac:dyDescent="0.25">
      <c r="C30" t="s">
        <v>1018</v>
      </c>
    </row>
  </sheetData>
  <mergeCells count="1">
    <mergeCell ref="C1:D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topLeftCell="B28" workbookViewId="0">
      <selection activeCell="N36" sqref="N35:N36"/>
    </sheetView>
  </sheetViews>
  <sheetFormatPr defaultRowHeight="15" x14ac:dyDescent="0.25"/>
  <cols>
    <col min="2" max="2" width="36.5703125" customWidth="1"/>
    <col min="3" max="3" width="9.7109375" bestFit="1" customWidth="1"/>
    <col min="4" max="4" width="5.5703125" bestFit="1" customWidth="1"/>
    <col min="5" max="5" width="6.140625" bestFit="1" customWidth="1"/>
    <col min="6" max="6" width="5.5703125" bestFit="1" customWidth="1"/>
    <col min="7" max="7" width="7.7109375" customWidth="1"/>
    <col min="8" max="8" width="6.5703125" customWidth="1"/>
    <col min="9" max="9" width="7.28515625" customWidth="1"/>
    <col min="10" max="10" width="7.7109375" customWidth="1"/>
    <col min="11" max="11" width="11.85546875" bestFit="1" customWidth="1"/>
    <col min="12" max="12" width="10.42578125" bestFit="1" customWidth="1"/>
    <col min="13" max="13" width="10.7109375" bestFit="1" customWidth="1"/>
    <col min="14" max="14" width="20.7109375" bestFit="1" customWidth="1"/>
  </cols>
  <sheetData>
    <row r="1" spans="2:14" s="28" customFormat="1" x14ac:dyDescent="0.25">
      <c r="C1" s="73" t="s">
        <v>835</v>
      </c>
      <c r="D1" s="73"/>
      <c r="E1" s="73"/>
      <c r="F1" s="73" t="s">
        <v>871</v>
      </c>
      <c r="G1" s="73"/>
      <c r="H1" s="73" t="s">
        <v>836</v>
      </c>
      <c r="I1" s="73"/>
      <c r="J1" s="73"/>
      <c r="K1" s="73" t="s">
        <v>873</v>
      </c>
      <c r="L1" s="73"/>
      <c r="M1" s="73"/>
      <c r="N1" s="30" t="s">
        <v>868</v>
      </c>
    </row>
    <row r="2" spans="2:14" s="30" customFormat="1" x14ac:dyDescent="0.25">
      <c r="B2" s="30" t="s">
        <v>859</v>
      </c>
      <c r="C2" s="30" t="s">
        <v>870</v>
      </c>
      <c r="D2" s="30" t="s">
        <v>869</v>
      </c>
      <c r="E2" s="30" t="s">
        <v>3</v>
      </c>
      <c r="F2" s="30" t="s">
        <v>870</v>
      </c>
      <c r="G2" s="31" t="s">
        <v>872</v>
      </c>
      <c r="H2" s="30" t="s">
        <v>870</v>
      </c>
      <c r="I2" s="30" t="s">
        <v>869</v>
      </c>
      <c r="J2" s="30" t="s">
        <v>3</v>
      </c>
      <c r="K2" s="30" t="s">
        <v>837</v>
      </c>
      <c r="L2" s="30" t="s">
        <v>838</v>
      </c>
      <c r="M2" s="30" t="s">
        <v>839</v>
      </c>
    </row>
    <row r="3" spans="2:14" x14ac:dyDescent="0.25">
      <c r="B3" s="29" t="s">
        <v>358</v>
      </c>
      <c r="C3" s="32">
        <v>31.540306217505499</v>
      </c>
      <c r="D3" s="32">
        <v>9.4741519428800007</v>
      </c>
      <c r="E3" s="32">
        <v>9.4741519428800007</v>
      </c>
      <c r="F3" s="32">
        <v>7.57346258709482</v>
      </c>
      <c r="G3" s="32">
        <v>2.27203877612844</v>
      </c>
      <c r="H3" s="32">
        <v>14.9125382093196</v>
      </c>
      <c r="I3" s="32">
        <v>3.5379013740843801</v>
      </c>
      <c r="J3" s="32">
        <v>4.0187674505537299</v>
      </c>
      <c r="K3" s="32">
        <v>13.8842778918719</v>
      </c>
      <c r="L3" s="32">
        <v>0.87795648790868297</v>
      </c>
      <c r="M3" s="32">
        <v>0.15030382953905699</v>
      </c>
      <c r="N3" s="34">
        <v>0.11544394139917916</v>
      </c>
    </row>
    <row r="4" spans="2:14" x14ac:dyDescent="0.25">
      <c r="B4" s="29" t="s">
        <v>840</v>
      </c>
      <c r="C4" s="32">
        <v>11.681892245060601</v>
      </c>
      <c r="D4" s="32">
        <v>8.5316861178492793</v>
      </c>
      <c r="E4" s="32">
        <v>8.5316861178492793</v>
      </c>
      <c r="F4" s="32">
        <v>3.3020296879733402</v>
      </c>
      <c r="G4" s="32">
        <v>0.99060890639200205</v>
      </c>
      <c r="H4" s="32">
        <v>8.0905881619035895</v>
      </c>
      <c r="I4" s="32">
        <v>1.61182134439306</v>
      </c>
      <c r="J4" s="32">
        <v>2.3632420966986301</v>
      </c>
      <c r="K4" s="32">
        <v>7.9781866083221704</v>
      </c>
      <c r="L4" s="32">
        <v>2.44764129269784E-2</v>
      </c>
      <c r="M4" s="32">
        <v>8.7925140654437406E-2</v>
      </c>
      <c r="N4" s="34">
        <v>0.28428241122152664</v>
      </c>
    </row>
    <row r="5" spans="2:14" x14ac:dyDescent="0.25">
      <c r="B5" s="29" t="s">
        <v>520</v>
      </c>
      <c r="C5" s="32">
        <v>9.0606697861197603</v>
      </c>
      <c r="D5" s="32">
        <v>5.3819040659295201</v>
      </c>
      <c r="E5" s="32">
        <v>5.3819040659295201</v>
      </c>
      <c r="F5" s="32">
        <v>1.36322326567706</v>
      </c>
      <c r="G5" s="32">
        <v>0.40896697970312001</v>
      </c>
      <c r="H5" s="32">
        <v>3.7429491721900798</v>
      </c>
      <c r="I5" s="32">
        <v>1.0435501713753099</v>
      </c>
      <c r="J5" s="32">
        <v>1.1150429026587001</v>
      </c>
      <c r="K5" s="32">
        <v>3.7115502218245702</v>
      </c>
      <c r="L5" s="32">
        <v>7.0731320278900698E-3</v>
      </c>
      <c r="M5" s="32">
        <v>2.4325818337624601E-2</v>
      </c>
      <c r="N5" s="34">
        <v>2.4755245489488744E-3</v>
      </c>
    </row>
    <row r="6" spans="2:14" x14ac:dyDescent="0.25">
      <c r="B6" s="29" t="s">
        <v>844</v>
      </c>
      <c r="C6" s="32">
        <v>5.1077455091064197</v>
      </c>
      <c r="D6" s="32">
        <v>2.28119624717255</v>
      </c>
      <c r="E6" s="32">
        <v>15.456344165082999</v>
      </c>
      <c r="F6" s="32">
        <v>4.5137837019085101</v>
      </c>
      <c r="G6" s="32">
        <v>1.3541351105725501</v>
      </c>
      <c r="H6" s="32">
        <v>10.003112981374301</v>
      </c>
      <c r="I6" s="32">
        <v>3.3937733583360998</v>
      </c>
      <c r="J6" s="32">
        <v>2.1708405780298201</v>
      </c>
      <c r="K6" s="32">
        <v>9.7529480873524399</v>
      </c>
      <c r="L6" s="32">
        <v>7.1147412766212906E-2</v>
      </c>
      <c r="M6" s="32">
        <v>0.17901748125567099</v>
      </c>
      <c r="N6" s="34">
        <v>11.301840452623555</v>
      </c>
    </row>
    <row r="7" spans="2:14" x14ac:dyDescent="0.25">
      <c r="B7" s="29" t="s">
        <v>843</v>
      </c>
      <c r="C7" s="32">
        <v>5.0455569457361404</v>
      </c>
      <c r="D7" s="32">
        <v>2.7515746984152201</v>
      </c>
      <c r="E7" s="32">
        <v>2.7515746984152201</v>
      </c>
      <c r="F7" s="32">
        <v>2.07512874886398</v>
      </c>
      <c r="G7" s="32">
        <v>1.12506074551408</v>
      </c>
      <c r="H7" s="32">
        <v>3.5524878127375099</v>
      </c>
      <c r="I7" s="32">
        <v>2.1210468927091601</v>
      </c>
      <c r="J7" s="32">
        <v>1.96396277249888</v>
      </c>
      <c r="K7" s="32">
        <v>0.47535026378754103</v>
      </c>
      <c r="L7" s="32">
        <v>3.0569833789002998</v>
      </c>
      <c r="M7" s="32">
        <v>2.0154170049666301E-2</v>
      </c>
      <c r="N7" s="34">
        <v>3.0166866612564071E-5</v>
      </c>
    </row>
    <row r="8" spans="2:14" x14ac:dyDescent="0.25">
      <c r="B8" s="29" t="s">
        <v>860</v>
      </c>
      <c r="C8" s="32">
        <v>4.9534847386971599</v>
      </c>
      <c r="D8" s="32">
        <v>3.1135022168964701</v>
      </c>
      <c r="E8" s="32">
        <v>3.1135022168964701</v>
      </c>
      <c r="F8" s="32">
        <v>4.3774613753407996</v>
      </c>
      <c r="G8" s="32">
        <v>2.5903792983329201</v>
      </c>
      <c r="H8" s="32">
        <v>8.0191014631039899</v>
      </c>
      <c r="I8" s="32">
        <v>0.51417437960784296</v>
      </c>
      <c r="J8" s="32">
        <v>3.9295044785359301</v>
      </c>
      <c r="K8" s="32">
        <v>7.8185541263495804</v>
      </c>
      <c r="L8" s="32">
        <v>5.7036076956437198E-2</v>
      </c>
      <c r="M8" s="32">
        <v>0.14351125979797799</v>
      </c>
      <c r="N8" s="34">
        <v>11.301840452623583</v>
      </c>
    </row>
    <row r="9" spans="2:14" x14ac:dyDescent="0.25">
      <c r="B9" s="29" t="s">
        <v>861</v>
      </c>
      <c r="C9" s="32">
        <v>4.9126416350902504</v>
      </c>
      <c r="D9" s="32">
        <v>2.6049767594342601</v>
      </c>
      <c r="E9" s="32">
        <v>2.6049767594342601</v>
      </c>
      <c r="F9" s="32">
        <v>4.5440775522568897</v>
      </c>
      <c r="G9" s="32">
        <v>2.39072034619192</v>
      </c>
      <c r="H9" s="32">
        <v>5.9091004109107796</v>
      </c>
      <c r="I9" s="32">
        <v>5.8937559147824397</v>
      </c>
      <c r="J9" s="32">
        <v>2.9538644205900702</v>
      </c>
      <c r="K9" s="32">
        <v>4.1374865779374401</v>
      </c>
      <c r="L9" s="32">
        <v>1.70129755165719</v>
      </c>
      <c r="M9" s="32">
        <v>7.0316281316148102E-2</v>
      </c>
      <c r="N9" s="34">
        <v>7.2973935221569919</v>
      </c>
    </row>
    <row r="10" spans="2:14" x14ac:dyDescent="0.25">
      <c r="B10" s="29" t="s">
        <v>845</v>
      </c>
      <c r="C10" s="32">
        <v>4.8982414144737696</v>
      </c>
      <c r="D10" s="32">
        <v>3.29379833488745</v>
      </c>
      <c r="E10" s="32">
        <v>14.6903517156695</v>
      </c>
      <c r="F10" s="32">
        <v>2.0145410481672199</v>
      </c>
      <c r="G10" s="32">
        <v>1.18177471169904</v>
      </c>
      <c r="H10" s="32">
        <v>3.44876554083275</v>
      </c>
      <c r="I10" s="32">
        <v>2.2016711771178601</v>
      </c>
      <c r="J10" s="32">
        <v>1.96950821114409</v>
      </c>
      <c r="K10" s="32">
        <v>0.46147142396892499</v>
      </c>
      <c r="L10" s="32">
        <v>2.9677283897353202</v>
      </c>
      <c r="M10" s="32">
        <v>1.9565727128508102E-2</v>
      </c>
      <c r="N10" s="34">
        <v>3.0166866612564098E-5</v>
      </c>
    </row>
    <row r="11" spans="2:14" x14ac:dyDescent="0.25">
      <c r="B11" s="29" t="s">
        <v>454</v>
      </c>
      <c r="C11" s="32">
        <v>3.6828882815592299</v>
      </c>
      <c r="D11" s="32">
        <v>1.6390162767112799</v>
      </c>
      <c r="E11" s="32">
        <v>10.8882267440828</v>
      </c>
      <c r="F11" s="32">
        <v>1.51469251741896</v>
      </c>
      <c r="G11" s="32">
        <v>0.45440775522568899</v>
      </c>
      <c r="H11" s="32">
        <v>3.45686918075203</v>
      </c>
      <c r="I11" s="32">
        <v>1.28038632327851</v>
      </c>
      <c r="J11" s="32">
        <v>1.2608806409822799</v>
      </c>
      <c r="K11" s="32">
        <v>0.46255575348005201</v>
      </c>
      <c r="L11" s="32">
        <v>2.9747017261259501</v>
      </c>
      <c r="M11" s="32">
        <v>1.9611701146031502E-2</v>
      </c>
      <c r="N11" s="34">
        <v>3.0166866612564203E-5</v>
      </c>
    </row>
    <row r="12" spans="2:14" x14ac:dyDescent="0.25">
      <c r="B12" s="29" t="s">
        <v>513</v>
      </c>
      <c r="C12" s="32">
        <v>2.5024524977501201</v>
      </c>
      <c r="D12" s="32">
        <v>1.11763306069527</v>
      </c>
      <c r="E12" s="32">
        <v>7.5725713023561401</v>
      </c>
      <c r="F12" s="32">
        <v>2.2114510754316798</v>
      </c>
      <c r="G12" s="32">
        <v>0.663435322629506</v>
      </c>
      <c r="H12" s="32">
        <v>4.9655108003332504</v>
      </c>
      <c r="I12" s="32">
        <v>1.6846573957605899</v>
      </c>
      <c r="J12" s="32">
        <v>1.07759777941924</v>
      </c>
      <c r="K12" s="32">
        <v>4.8413298093314703</v>
      </c>
      <c r="L12" s="32">
        <v>3.5317330431457399E-2</v>
      </c>
      <c r="M12" s="32">
        <v>8.8863660570328296E-2</v>
      </c>
      <c r="N12" s="34">
        <v>11.301840452623553</v>
      </c>
    </row>
    <row r="13" spans="2:14" x14ac:dyDescent="0.25">
      <c r="B13" s="29" t="s">
        <v>300</v>
      </c>
      <c r="C13" s="32">
        <v>2.4187273212454699</v>
      </c>
      <c r="D13" s="32">
        <v>1.4347412145284999</v>
      </c>
      <c r="E13" s="32">
        <v>7.3532709810731003</v>
      </c>
      <c r="F13" s="32">
        <v>4.4229021508633704</v>
      </c>
      <c r="G13" s="32">
        <v>2.17782235212362</v>
      </c>
      <c r="H13" s="32">
        <v>5.7926846607280602</v>
      </c>
      <c r="I13" s="32">
        <v>5.1743267407769196</v>
      </c>
      <c r="J13" s="32">
        <v>2.07656317362478</v>
      </c>
      <c r="K13" s="32">
        <v>3.26177446390381</v>
      </c>
      <c r="L13" s="32">
        <v>2.43371324649114</v>
      </c>
      <c r="M13" s="32">
        <v>9.7196950333102605E-2</v>
      </c>
      <c r="N13" s="34">
        <v>16.508201433133998</v>
      </c>
    </row>
    <row r="14" spans="2:14" x14ac:dyDescent="0.25">
      <c r="B14" s="29" t="s">
        <v>361</v>
      </c>
      <c r="C14" s="32">
        <v>2.32021961738231</v>
      </c>
      <c r="D14" s="32">
        <v>1.5309996795308001</v>
      </c>
      <c r="E14" s="32">
        <v>6.9520942813130002</v>
      </c>
      <c r="F14" s="32">
        <v>0.95425628597394696</v>
      </c>
      <c r="G14" s="32">
        <v>0.54597049242807305</v>
      </c>
      <c r="H14" s="32">
        <v>1.8720541967267299</v>
      </c>
      <c r="I14" s="32">
        <v>1.1693478597709801</v>
      </c>
      <c r="J14" s="32">
        <v>1.04942630823526</v>
      </c>
      <c r="K14" s="32">
        <v>0.250495287569443</v>
      </c>
      <c r="L14" s="32">
        <v>1.6109382679019599</v>
      </c>
      <c r="M14" s="32">
        <v>1.06206412553314E-2</v>
      </c>
      <c r="N14" s="34">
        <v>3.0166866612564057E-5</v>
      </c>
    </row>
    <row r="15" spans="2:14" x14ac:dyDescent="0.25">
      <c r="B15" s="29" t="s">
        <v>93</v>
      </c>
      <c r="C15" s="32">
        <v>2.2861943173416099</v>
      </c>
      <c r="D15" s="32">
        <v>0.97227714346963701</v>
      </c>
      <c r="E15" s="32">
        <v>0.97227714346963701</v>
      </c>
      <c r="F15" s="32">
        <v>1.1814601635867901</v>
      </c>
      <c r="G15" s="32">
        <v>0.50190977054774</v>
      </c>
      <c r="H15" s="32">
        <v>1.3648593879600499</v>
      </c>
      <c r="I15" s="32">
        <v>0.38875614495851402</v>
      </c>
      <c r="J15" s="32">
        <v>0.44873380711142902</v>
      </c>
      <c r="K15" s="32">
        <v>1.1199073470682299</v>
      </c>
      <c r="L15" s="32">
        <v>0.21860234768967801</v>
      </c>
      <c r="M15" s="32">
        <v>2.63496932021361E-2</v>
      </c>
      <c r="N15" s="34">
        <v>2.1904302897370687</v>
      </c>
    </row>
    <row r="16" spans="2:14" x14ac:dyDescent="0.25">
      <c r="B16" s="29" t="s">
        <v>573</v>
      </c>
      <c r="C16" s="32">
        <v>1.4005170316379201</v>
      </c>
      <c r="D16" s="32">
        <v>0.760195495329275</v>
      </c>
      <c r="E16" s="32">
        <v>0.760195495329275</v>
      </c>
      <c r="F16" s="32">
        <v>2.3780672523477699</v>
      </c>
      <c r="G16" s="32">
        <v>1.18596071469328</v>
      </c>
      <c r="H16" s="32">
        <v>2.7550424581458901</v>
      </c>
      <c r="I16" s="32">
        <v>0.28950842140716099</v>
      </c>
      <c r="J16" s="32">
        <v>0.90044664990531598</v>
      </c>
      <c r="K16" s="32">
        <v>2.6868809587657201</v>
      </c>
      <c r="L16" s="32">
        <v>1.6658033151069999E-2</v>
      </c>
      <c r="M16" s="32">
        <v>5.1503466229100903E-2</v>
      </c>
      <c r="N16" s="34">
        <v>26.287778212298129</v>
      </c>
    </row>
    <row r="17" spans="2:14" x14ac:dyDescent="0.25">
      <c r="B17" s="29" t="s">
        <v>263</v>
      </c>
      <c r="C17" s="32">
        <v>1.0629401784251</v>
      </c>
      <c r="D17" s="32">
        <v>0.48578697961224299</v>
      </c>
      <c r="E17" s="32">
        <v>0.48578697961224299</v>
      </c>
      <c r="F17" s="32">
        <v>6.6495001514692502</v>
      </c>
      <c r="G17" s="32">
        <v>3.0276108103436599</v>
      </c>
      <c r="H17" s="32">
        <v>2.5365808775608301</v>
      </c>
      <c r="I17" s="32">
        <v>2.6620159302666901</v>
      </c>
      <c r="J17" s="32">
        <v>1.24391518324076</v>
      </c>
      <c r="K17" s="32">
        <v>2.3943070782152298</v>
      </c>
      <c r="L17" s="32">
        <v>5.0623274942355898E-2</v>
      </c>
      <c r="M17" s="32">
        <v>9.1650524403247197E-2</v>
      </c>
      <c r="N17" s="34">
        <v>50.922277499881417</v>
      </c>
    </row>
    <row r="18" spans="2:14" x14ac:dyDescent="0.25">
      <c r="B18" s="29" t="s">
        <v>850</v>
      </c>
      <c r="C18" s="32">
        <v>0.944418716616656</v>
      </c>
      <c r="D18" s="32">
        <v>0.57322570352691804</v>
      </c>
      <c r="E18" s="32">
        <v>0.57322570352691804</v>
      </c>
      <c r="F18" s="32">
        <v>4.0745228718570097</v>
      </c>
      <c r="G18" s="32">
        <v>2.2785909763596801</v>
      </c>
      <c r="H18" s="32">
        <v>4.74097617754905</v>
      </c>
      <c r="I18" s="32">
        <v>7.3673149074615703</v>
      </c>
      <c r="J18" s="32">
        <v>2.46729362321835</v>
      </c>
      <c r="K18" s="32">
        <v>1.7436064413050101</v>
      </c>
      <c r="L18" s="32">
        <v>2.9036702041578399</v>
      </c>
      <c r="M18" s="32">
        <v>9.3699532086200701E-2</v>
      </c>
      <c r="N18" s="34">
        <v>26.809743259013025</v>
      </c>
    </row>
    <row r="19" spans="2:14" x14ac:dyDescent="0.25">
      <c r="B19" s="29" t="s">
        <v>862</v>
      </c>
      <c r="C19" s="32">
        <v>0.92709384942364703</v>
      </c>
      <c r="D19" s="32">
        <v>0.99682115501561996</v>
      </c>
      <c r="E19" s="32">
        <v>1.4596027955087001</v>
      </c>
      <c r="F19" s="32">
        <v>0.75734625870948202</v>
      </c>
      <c r="G19" s="32">
        <v>0.41148372333250899</v>
      </c>
      <c r="H19" s="32">
        <v>1.40192892779447</v>
      </c>
      <c r="I19" s="32">
        <v>0.46912152108010602</v>
      </c>
      <c r="J19" s="32">
        <v>1.21281596261823</v>
      </c>
      <c r="K19" s="32">
        <v>1.3706970804582199</v>
      </c>
      <c r="L19" s="32">
        <v>4.54695468863361E-3</v>
      </c>
      <c r="M19" s="32">
        <v>2.66848926476125E-2</v>
      </c>
      <c r="N19" s="34">
        <v>9.834131499367226</v>
      </c>
    </row>
    <row r="20" spans="2:14" x14ac:dyDescent="0.25">
      <c r="B20" s="29" t="s">
        <v>854</v>
      </c>
      <c r="C20" s="32">
        <v>0.65374452887193202</v>
      </c>
      <c r="D20" s="32">
        <v>0.49637874689185901</v>
      </c>
      <c r="E20" s="32">
        <v>0.49637874689185901</v>
      </c>
      <c r="F20" s="32">
        <v>0.81793395940624003</v>
      </c>
      <c r="G20" s="32">
        <v>0.44763200324840002</v>
      </c>
      <c r="H20" s="32">
        <v>0.70862257848004395</v>
      </c>
      <c r="I20" s="32">
        <v>0.35342572719089599</v>
      </c>
      <c r="J20" s="32">
        <v>0.28489548451768698</v>
      </c>
      <c r="K20" s="32">
        <v>0.43350903116425399</v>
      </c>
      <c r="L20" s="32">
        <v>0.25903357624274698</v>
      </c>
      <c r="M20" s="32">
        <v>1.60799710730424E-2</v>
      </c>
      <c r="N20" s="34">
        <v>3.3233200197758488</v>
      </c>
    </row>
    <row r="21" spans="2:14" x14ac:dyDescent="0.25">
      <c r="B21" s="29" t="s">
        <v>99</v>
      </c>
      <c r="C21" s="32">
        <v>0.61379347432975795</v>
      </c>
      <c r="D21" s="32">
        <v>0.34495903410395101</v>
      </c>
      <c r="E21" s="32">
        <v>0.34495903410395101</v>
      </c>
      <c r="F21" s="32">
        <v>11.223871554074501</v>
      </c>
      <c r="G21" s="32">
        <v>6.0670021324718899</v>
      </c>
      <c r="H21" s="32">
        <v>2.05916496258603</v>
      </c>
      <c r="I21" s="32">
        <v>1.8891145475783599</v>
      </c>
      <c r="J21" s="32">
        <v>0.72264767285675502</v>
      </c>
      <c r="K21" s="32">
        <v>1.0380290781449699</v>
      </c>
      <c r="L21" s="32">
        <v>0.85023097116563395</v>
      </c>
      <c r="M21" s="32">
        <v>0.17090491327542301</v>
      </c>
      <c r="N21" s="34">
        <v>55.94893324286938</v>
      </c>
    </row>
    <row r="22" spans="2:14" x14ac:dyDescent="0.25">
      <c r="B22" s="29" t="s">
        <v>569</v>
      </c>
      <c r="C22" s="32">
        <v>0.50846796690039198</v>
      </c>
      <c r="D22" s="32">
        <v>0.28873418419614</v>
      </c>
      <c r="E22" s="32">
        <v>0.28873418419614</v>
      </c>
      <c r="F22" s="32">
        <v>10.0727052408361</v>
      </c>
      <c r="G22" s="32">
        <v>5.2146136070410902</v>
      </c>
      <c r="H22" s="32">
        <v>2.4821090431467598</v>
      </c>
      <c r="I22" s="32">
        <v>5.0055481999258298</v>
      </c>
      <c r="J22" s="32">
        <v>0.95165354399617796</v>
      </c>
      <c r="K22" s="32">
        <v>1.2193600923274901</v>
      </c>
      <c r="L22" s="32">
        <v>1.0808932458201701</v>
      </c>
      <c r="M22" s="32">
        <v>0.18185570499908901</v>
      </c>
      <c r="N22" s="34">
        <v>56.43252303099289</v>
      </c>
    </row>
    <row r="23" spans="2:14" x14ac:dyDescent="0.25">
      <c r="B23" s="29" t="s">
        <v>849</v>
      </c>
      <c r="C23" s="32">
        <v>0.46896293689058699</v>
      </c>
      <c r="D23" s="32">
        <v>0.25582463499272301</v>
      </c>
      <c r="E23" s="32">
        <v>1.4419378694834799</v>
      </c>
      <c r="F23" s="32">
        <v>0.242350802787034</v>
      </c>
      <c r="G23" s="32">
        <v>0.105985190454625</v>
      </c>
      <c r="H23" s="32">
        <v>0.33851247811827101</v>
      </c>
      <c r="I23" s="32">
        <v>0.12746449093922299</v>
      </c>
      <c r="J23" s="32">
        <v>0.12824584888714199</v>
      </c>
      <c r="K23" s="32">
        <v>0.277759463475239</v>
      </c>
      <c r="L23" s="32">
        <v>5.4217762717305697E-2</v>
      </c>
      <c r="M23" s="32">
        <v>6.5352519257261196E-3</v>
      </c>
      <c r="N23" s="34">
        <v>2.1904302897370695</v>
      </c>
    </row>
    <row r="24" spans="2:14" x14ac:dyDescent="0.25">
      <c r="B24" s="29" t="s">
        <v>112</v>
      </c>
      <c r="C24" s="32">
        <v>0.29310183555661701</v>
      </c>
      <c r="D24" s="32">
        <v>0.12987180045420299</v>
      </c>
      <c r="E24" s="32">
        <v>0.89637230860825901</v>
      </c>
      <c r="F24" s="32">
        <v>0.15146925174189599</v>
      </c>
      <c r="G24" s="32">
        <v>4.5440775522568901E-2</v>
      </c>
      <c r="H24" s="32">
        <v>0.18025361465114201</v>
      </c>
      <c r="I24" s="32">
        <v>5.6950953409877103E-2</v>
      </c>
      <c r="J24" s="32">
        <v>4.87034047488282E-2</v>
      </c>
      <c r="K24" s="32">
        <v>0.14790340247806499</v>
      </c>
      <c r="L24" s="32">
        <v>2.8870273150396999E-2</v>
      </c>
      <c r="M24" s="32">
        <v>3.47993902268028E-3</v>
      </c>
      <c r="N24" s="34">
        <v>2.1904302897370798</v>
      </c>
    </row>
    <row r="25" spans="2:14" x14ac:dyDescent="0.25">
      <c r="B25" s="29" t="s">
        <v>863</v>
      </c>
      <c r="C25" s="32">
        <v>0.29157260858849499</v>
      </c>
      <c r="D25" s="32">
        <v>0.10390064146761301</v>
      </c>
      <c r="E25" s="32">
        <v>0.10390064146761301</v>
      </c>
      <c r="F25" s="32">
        <v>0.121175401393517</v>
      </c>
      <c r="G25" s="32">
        <v>3.63526204180551E-2</v>
      </c>
      <c r="H25" s="32">
        <v>0.18178631477331</v>
      </c>
      <c r="I25" s="32">
        <v>0.16426827470633801</v>
      </c>
      <c r="J25" s="32">
        <v>9.2716957083116697E-2</v>
      </c>
      <c r="K25" s="32">
        <v>8.5772807883841597E-3</v>
      </c>
      <c r="L25" s="32">
        <v>0.17274684656402201</v>
      </c>
      <c r="M25" s="32">
        <v>4.6218742090339002E-4</v>
      </c>
      <c r="N25" s="34">
        <v>3.6043117500887879E-13</v>
      </c>
    </row>
    <row r="26" spans="2:14" x14ac:dyDescent="0.25">
      <c r="B26" s="29" t="s">
        <v>858</v>
      </c>
      <c r="C26" s="32">
        <v>0.27334932055171401</v>
      </c>
      <c r="D26" s="32">
        <v>0.17500850597925</v>
      </c>
      <c r="E26" s="32">
        <v>0.83362561494617504</v>
      </c>
      <c r="F26" s="32">
        <v>0.49984853074825802</v>
      </c>
      <c r="G26" s="32">
        <v>0.27400448527745502</v>
      </c>
      <c r="H26" s="32">
        <v>0.64457946378457898</v>
      </c>
      <c r="I26" s="32">
        <v>0.61032187548803196</v>
      </c>
      <c r="J26" s="32">
        <v>0.24781438226633001</v>
      </c>
      <c r="K26" s="32">
        <v>0.35818501157235599</v>
      </c>
      <c r="L26" s="32">
        <v>0.26769483188214099</v>
      </c>
      <c r="M26" s="32">
        <v>1.8699620330081199E-2</v>
      </c>
      <c r="N26" s="34">
        <v>16.26567540425954</v>
      </c>
    </row>
    <row r="27" spans="2:14" x14ac:dyDescent="0.25">
      <c r="B27" s="29" t="s">
        <v>132</v>
      </c>
      <c r="C27" s="32">
        <v>0.25334193438545799</v>
      </c>
      <c r="D27" s="32">
        <v>0.111481951207101</v>
      </c>
      <c r="E27" s="32">
        <v>0.76838152777258895</v>
      </c>
      <c r="F27" s="32">
        <v>0.121175401393517</v>
      </c>
      <c r="G27" s="32">
        <v>3.63526204180551E-2</v>
      </c>
      <c r="H27" s="32">
        <v>0.14777542369315499</v>
      </c>
      <c r="I27" s="32">
        <v>4.6370009486659598E-2</v>
      </c>
      <c r="J27" s="32">
        <v>2.9815767332229799E-2</v>
      </c>
      <c r="K27" s="32">
        <v>0.117172676120055</v>
      </c>
      <c r="L27" s="32">
        <v>2.2289587110306E-2</v>
      </c>
      <c r="M27" s="32">
        <v>8.3131604627946793E-3</v>
      </c>
      <c r="N27" s="34">
        <v>1.5619395707768118</v>
      </c>
    </row>
    <row r="28" spans="2:14" x14ac:dyDescent="0.25">
      <c r="B28" s="29" t="s">
        <v>852</v>
      </c>
      <c r="C28" s="32">
        <v>0.21409177553700701</v>
      </c>
      <c r="D28" s="32">
        <v>6.6022946493896603E-2</v>
      </c>
      <c r="E28" s="32">
        <v>6.6022946493896603E-2</v>
      </c>
      <c r="F28" s="32">
        <v>3.0293850348379201E-2</v>
      </c>
      <c r="G28" s="32">
        <v>9.0881551045137801E-3</v>
      </c>
      <c r="H28" s="32">
        <v>4.5414383944965199E-2</v>
      </c>
      <c r="I28" s="32">
        <v>2.24698969788697E-2</v>
      </c>
      <c r="J28" s="32">
        <v>1.7094600267403101E-2</v>
      </c>
      <c r="K28" s="32">
        <v>4.1601736585411699E-2</v>
      </c>
      <c r="L28" s="32">
        <v>3.0838610603536299E-3</v>
      </c>
      <c r="M28" s="32">
        <v>7.2878629919974596E-4</v>
      </c>
      <c r="N28" s="34">
        <v>8.3159850376426101E-4</v>
      </c>
    </row>
    <row r="29" spans="2:14" x14ac:dyDescent="0.25">
      <c r="B29" s="29" t="s">
        <v>864</v>
      </c>
      <c r="C29" s="32">
        <v>0.19946217087531101</v>
      </c>
      <c r="D29" s="32">
        <v>0.129606973133092</v>
      </c>
      <c r="E29" s="32">
        <v>0.605009354027087</v>
      </c>
      <c r="F29" s="32">
        <v>4.5592244774310799</v>
      </c>
      <c r="G29" s="32">
        <v>2.5602318509089801</v>
      </c>
      <c r="H29" s="32">
        <v>0.96311981890606102</v>
      </c>
      <c r="I29" s="32">
        <v>2.7368639618008501</v>
      </c>
      <c r="J29" s="32">
        <v>0.30199198191408599</v>
      </c>
      <c r="K29" s="32">
        <v>0.57246858628593</v>
      </c>
      <c r="L29" s="32">
        <v>0.27330745685177099</v>
      </c>
      <c r="M29" s="32">
        <v>0.11734377576836</v>
      </c>
      <c r="N29" s="34">
        <v>58.951459376159988</v>
      </c>
    </row>
    <row r="30" spans="2:14" x14ac:dyDescent="0.25">
      <c r="B30" s="29" t="s">
        <v>457</v>
      </c>
      <c r="C30" s="32">
        <v>0.17840981294750599</v>
      </c>
      <c r="D30" s="32">
        <v>8.97493972254165E-2</v>
      </c>
      <c r="E30" s="32">
        <v>8.97493972254165E-2</v>
      </c>
      <c r="F30" s="32">
        <v>0.21205695243865499</v>
      </c>
      <c r="G30" s="32">
        <v>9.7882426061214806E-2</v>
      </c>
      <c r="H30" s="32">
        <v>0.352226730238416</v>
      </c>
      <c r="I30" s="32">
        <v>6.7739417521372296E-3</v>
      </c>
      <c r="J30" s="32">
        <v>9.1307070122211897E-2</v>
      </c>
      <c r="K30" s="32">
        <v>0.34724644363804802</v>
      </c>
      <c r="L30" s="32">
        <v>2.4403921887769702E-3</v>
      </c>
      <c r="M30" s="32">
        <v>2.5398944115918301E-3</v>
      </c>
      <c r="N30" s="34">
        <v>17.948585838342794</v>
      </c>
    </row>
    <row r="31" spans="2:14" x14ac:dyDescent="0.25">
      <c r="B31" s="29" t="s">
        <v>857</v>
      </c>
      <c r="C31" s="32">
        <v>0.17586110133397001</v>
      </c>
      <c r="D31" s="32">
        <v>0.1064406784212</v>
      </c>
      <c r="E31" s="32">
        <v>0.54268923447392903</v>
      </c>
      <c r="F31" s="32">
        <v>9.0881551045137801E-2</v>
      </c>
      <c r="G31" s="32">
        <v>4.63406802204736E-2</v>
      </c>
      <c r="H31" s="32">
        <v>0.14887951655738099</v>
      </c>
      <c r="I31" s="32">
        <v>6.17868902250455E-2</v>
      </c>
      <c r="J31" s="32">
        <v>6.5086484912653203E-2</v>
      </c>
      <c r="K31" s="32">
        <v>0.122160030470083</v>
      </c>
      <c r="L31" s="32">
        <v>2.38452489168068E-2</v>
      </c>
      <c r="M31" s="32">
        <v>2.8742371704917301E-3</v>
      </c>
      <c r="N31" s="34">
        <v>2.1904302897370664</v>
      </c>
    </row>
    <row r="32" spans="2:14" x14ac:dyDescent="0.25">
      <c r="B32" s="29" t="s">
        <v>865</v>
      </c>
      <c r="C32" s="32">
        <v>0.148335015907783</v>
      </c>
      <c r="D32" s="32">
        <v>5.6375979939914798E-2</v>
      </c>
      <c r="E32" s="32">
        <v>5.6375979939914798E-2</v>
      </c>
      <c r="F32" s="32">
        <v>2.9385034837927901</v>
      </c>
      <c r="G32" s="32">
        <v>0.881551045137837</v>
      </c>
      <c r="H32" s="32">
        <v>0.84467488422055004</v>
      </c>
      <c r="I32" s="32">
        <v>1.77832696417405</v>
      </c>
      <c r="J32" s="32">
        <v>0.30844533684340902</v>
      </c>
      <c r="K32" s="32">
        <v>0.41495471266811201</v>
      </c>
      <c r="L32" s="32">
        <v>0.36783370971907198</v>
      </c>
      <c r="M32" s="32">
        <v>6.1886461833364999E-2</v>
      </c>
      <c r="N32" s="34">
        <v>56.432523030992762</v>
      </c>
    </row>
    <row r="33" spans="2:14" x14ac:dyDescent="0.25">
      <c r="B33" s="29" t="s">
        <v>449</v>
      </c>
      <c r="C33" s="32">
        <v>0.112398182156928</v>
      </c>
      <c r="D33" s="32">
        <v>7.0675644366841803E-2</v>
      </c>
      <c r="E33" s="32">
        <v>7.0675644366841803E-2</v>
      </c>
      <c r="F33" s="32">
        <v>2.2265980006058701</v>
      </c>
      <c r="G33" s="32">
        <v>1.30011450878902</v>
      </c>
      <c r="H33" s="32">
        <v>0.74202998830863598</v>
      </c>
      <c r="I33" s="32">
        <v>1.45367036196053</v>
      </c>
      <c r="J33" s="32">
        <v>0.28701365135132101</v>
      </c>
      <c r="K33" s="32">
        <v>0.35260074911522299</v>
      </c>
      <c r="L33" s="32">
        <v>0.31273852320058598</v>
      </c>
      <c r="M33" s="32">
        <v>7.6690715992826203E-2</v>
      </c>
      <c r="N33" s="34">
        <v>56.144011150487536</v>
      </c>
    </row>
    <row r="34" spans="2:14" x14ac:dyDescent="0.25">
      <c r="B34" s="29" t="s">
        <v>487</v>
      </c>
      <c r="C34" s="32">
        <v>9.1753618087288796E-2</v>
      </c>
      <c r="D34" s="32">
        <v>2.9015041671705401E-2</v>
      </c>
      <c r="E34" s="32">
        <v>2.9015041671705401E-2</v>
      </c>
      <c r="F34" s="32">
        <v>0.18176310209027499</v>
      </c>
      <c r="G34" s="32">
        <v>5.4528930627082701E-2</v>
      </c>
      <c r="H34" s="32">
        <v>0.43934824859566401</v>
      </c>
      <c r="I34" s="32">
        <v>3.9450490077156002</v>
      </c>
      <c r="J34" s="32">
        <v>0.14518849062540201</v>
      </c>
      <c r="K34" s="32">
        <v>3.1408124052418697E-2</v>
      </c>
      <c r="L34" s="32">
        <v>0.40256188274906402</v>
      </c>
      <c r="M34" s="32">
        <v>5.3782417941813298E-3</v>
      </c>
      <c r="N34" s="34">
        <v>0.12192398181559196</v>
      </c>
    </row>
    <row r="35" spans="2:14" x14ac:dyDescent="0.25">
      <c r="B35" s="29" t="s">
        <v>579</v>
      </c>
      <c r="C35" s="32">
        <v>8.9204906473752996E-2</v>
      </c>
      <c r="D35" s="32">
        <v>4.8250988284540601E-2</v>
      </c>
      <c r="E35" s="32">
        <v>0.27033168978300998</v>
      </c>
      <c r="F35" s="32">
        <v>0.106028476219327</v>
      </c>
      <c r="G35" s="32">
        <v>4.5440775522568901E-2</v>
      </c>
      <c r="H35" s="32">
        <v>0.19615398576092</v>
      </c>
      <c r="I35" s="32">
        <v>0.104123586359748</v>
      </c>
      <c r="J35" s="32">
        <v>4.2758900684417497E-2</v>
      </c>
      <c r="K35" s="32">
        <v>0.191509896357176</v>
      </c>
      <c r="L35" s="32">
        <v>1.7906557264476999E-3</v>
      </c>
      <c r="M35" s="32">
        <v>2.85343367729683E-3</v>
      </c>
      <c r="N35" s="34">
        <v>17.761671160207705</v>
      </c>
    </row>
    <row r="36" spans="2:14" x14ac:dyDescent="0.25">
      <c r="B36" s="29" t="s">
        <v>436</v>
      </c>
      <c r="C36" s="32">
        <v>8.8134447596067894E-2</v>
      </c>
      <c r="D36" s="32">
        <v>5.6867413248059301E-2</v>
      </c>
      <c r="E36" s="32">
        <v>0.27078936611597898</v>
      </c>
      <c r="F36" s="32">
        <v>0.575583156619206</v>
      </c>
      <c r="G36" s="32">
        <v>0.31925176740836603</v>
      </c>
      <c r="H36" s="32">
        <v>0.27506395778162801</v>
      </c>
      <c r="I36" s="32">
        <v>0.42107211148119</v>
      </c>
      <c r="J36" s="32">
        <v>9.0950835790097898E-2</v>
      </c>
      <c r="K36" s="32">
        <v>0.25885344753862899</v>
      </c>
      <c r="L36" s="32">
        <v>5.88319513336805E-3</v>
      </c>
      <c r="M36" s="32">
        <v>1.0327315109630799E-2</v>
      </c>
      <c r="N36" s="34">
        <v>51.439535285807402</v>
      </c>
    </row>
    <row r="37" spans="2:14" x14ac:dyDescent="0.25">
      <c r="B37" s="29" t="s">
        <v>866</v>
      </c>
      <c r="C37" s="32">
        <v>8.7930550666985102E-2</v>
      </c>
      <c r="D37" s="32">
        <v>4.8667212795221702E-2</v>
      </c>
      <c r="E37" s="32">
        <v>0.27048843671964801</v>
      </c>
      <c r="F37" s="32">
        <v>4.5440775522568901E-2</v>
      </c>
      <c r="G37" s="32">
        <v>2.03217326037545E-2</v>
      </c>
      <c r="H37" s="32">
        <v>7.4439758278690801E-2</v>
      </c>
      <c r="I37" s="32">
        <v>2.84047163209112E-2</v>
      </c>
      <c r="J37" s="32">
        <v>2.8791438941256801E-2</v>
      </c>
      <c r="K37" s="32">
        <v>6.1080015235041599E-2</v>
      </c>
      <c r="L37" s="32">
        <v>1.19226244584034E-2</v>
      </c>
      <c r="M37" s="32">
        <v>1.4371185852458601E-3</v>
      </c>
      <c r="N37" s="34">
        <v>2.1904302897370664</v>
      </c>
    </row>
    <row r="38" spans="2:14" x14ac:dyDescent="0.25">
      <c r="B38" s="29" t="s">
        <v>549</v>
      </c>
      <c r="C38" s="32">
        <v>8.1558771633145594E-2</v>
      </c>
      <c r="D38" s="32">
        <v>2.9406433308716399E-2</v>
      </c>
      <c r="E38" s="32">
        <v>2.9406433308716399E-2</v>
      </c>
      <c r="F38" s="32">
        <v>0.121175401393517</v>
      </c>
      <c r="G38" s="32">
        <v>3.63526204180551E-2</v>
      </c>
      <c r="H38" s="32">
        <v>0.440915567089678</v>
      </c>
      <c r="I38" s="32">
        <v>0.204129751650445</v>
      </c>
      <c r="J38" s="32">
        <v>0.17085035473056601</v>
      </c>
      <c r="K38" s="32">
        <v>3.2456687203451999E-4</v>
      </c>
      <c r="L38" s="32">
        <v>0.440180545138185</v>
      </c>
      <c r="M38" s="32">
        <v>4.10455079458632E-4</v>
      </c>
      <c r="N38" s="34">
        <v>-4.2036688617585128E-40</v>
      </c>
    </row>
    <row r="39" spans="2:14" x14ac:dyDescent="0.25">
      <c r="B39" s="29" t="s">
        <v>570</v>
      </c>
      <c r="C39" s="32">
        <v>7.1701629467795902E-2</v>
      </c>
      <c r="D39" s="32">
        <v>4.0630835707688003E-2</v>
      </c>
      <c r="E39" s="32">
        <v>4.0630835707688003E-2</v>
      </c>
      <c r="F39" s="32">
        <v>0.49984853074825802</v>
      </c>
      <c r="G39" s="32">
        <v>0.25849371681298799</v>
      </c>
      <c r="H39" s="32">
        <v>0.22288652862586</v>
      </c>
      <c r="I39" s="32">
        <v>0.26813537110416602</v>
      </c>
      <c r="J39" s="32">
        <v>8.3387732963384295E-2</v>
      </c>
      <c r="K39" s="32">
        <v>0.160132001026698</v>
      </c>
      <c r="L39" s="32">
        <v>5.0830537919539398E-2</v>
      </c>
      <c r="M39" s="32">
        <v>1.1923989679622601E-2</v>
      </c>
      <c r="N39" s="34">
        <v>48.748025173516766</v>
      </c>
    </row>
    <row r="40" spans="2:14" x14ac:dyDescent="0.25">
      <c r="B40" s="29" t="s">
        <v>853</v>
      </c>
      <c r="C40" s="32">
        <v>7.06502859272123E-2</v>
      </c>
      <c r="D40" s="32">
        <v>3.1419097664629199E-2</v>
      </c>
      <c r="E40" s="32">
        <v>0.21513837410776299</v>
      </c>
      <c r="F40" s="32">
        <v>0.21205695243865499</v>
      </c>
      <c r="G40" s="32">
        <v>6.3617085731596495E-2</v>
      </c>
      <c r="H40" s="32">
        <v>0.30282576596113803</v>
      </c>
      <c r="I40" s="32">
        <v>9.1284676418909902E-2</v>
      </c>
      <c r="J40" s="32">
        <v>9.1004354261531098E-2</v>
      </c>
      <c r="K40" s="32">
        <v>6.3568282090346396E-4</v>
      </c>
      <c r="L40" s="32">
        <v>0.30181340004775098</v>
      </c>
      <c r="M40" s="32">
        <v>3.7668309248263602E-4</v>
      </c>
      <c r="N40" s="34">
        <v>-2.6141153670182918E-29</v>
      </c>
    </row>
    <row r="41" spans="2:14" x14ac:dyDescent="0.25">
      <c r="B41" s="29" t="s">
        <v>206</v>
      </c>
      <c r="C41" s="32">
        <v>6.5043120377433594E-2</v>
      </c>
      <c r="D41" s="32">
        <v>3.8273260296911797E-2</v>
      </c>
      <c r="E41" s="32">
        <v>3.8273260296911797E-2</v>
      </c>
      <c r="F41" s="32">
        <v>8.7852166010299904</v>
      </c>
      <c r="G41" s="32">
        <v>5.0403796369869198</v>
      </c>
      <c r="H41" s="32">
        <v>0.40346556869172601</v>
      </c>
      <c r="I41" s="32">
        <v>0.33097153247274602</v>
      </c>
      <c r="J41" s="32">
        <v>0.13967153542750901</v>
      </c>
      <c r="K41" s="32">
        <v>0.14552699498629099</v>
      </c>
      <c r="L41" s="32">
        <v>7.3392944594883602E-2</v>
      </c>
      <c r="M41" s="32">
        <v>0.184545629110551</v>
      </c>
      <c r="N41" s="34">
        <v>63.391409778842444</v>
      </c>
    </row>
    <row r="42" spans="2:14" x14ac:dyDescent="0.25">
      <c r="B42" s="29" t="s">
        <v>747</v>
      </c>
      <c r="C42" s="32">
        <v>5.8620367111323401E-2</v>
      </c>
      <c r="D42" s="32">
        <v>2.5974360090840701E-2</v>
      </c>
      <c r="E42" s="32">
        <v>0.17927446172165201</v>
      </c>
      <c r="F42" s="32">
        <v>3.0293850348379201E-2</v>
      </c>
      <c r="G42" s="32">
        <v>9.0881551045137801E-3</v>
      </c>
      <c r="H42" s="32">
        <v>5.6944170720832597E-2</v>
      </c>
      <c r="I42" s="32">
        <v>1.79914550948823E-2</v>
      </c>
      <c r="J42" s="32">
        <v>1.53859604983267E-2</v>
      </c>
      <c r="K42" s="32">
        <v>4.6724370089349598E-2</v>
      </c>
      <c r="L42" s="32">
        <v>9.1204482429660307E-3</v>
      </c>
      <c r="M42" s="32">
        <v>1.0993523885172E-3</v>
      </c>
      <c r="N42" s="34">
        <v>2.1904302897370727</v>
      </c>
    </row>
    <row r="43" spans="2:14" x14ac:dyDescent="0.25">
      <c r="B43" s="29" t="s">
        <v>101</v>
      </c>
      <c r="C43" s="32">
        <v>5.7537164675570601E-2</v>
      </c>
      <c r="D43" s="32">
        <v>2.4466974391407301E-2</v>
      </c>
      <c r="E43" s="32">
        <v>2.4466974391407301E-2</v>
      </c>
      <c r="F43" s="32">
        <v>1.95395334747046</v>
      </c>
      <c r="G43" s="32">
        <v>0.82901710502135395</v>
      </c>
      <c r="H43" s="32">
        <v>0.78885763423391297</v>
      </c>
      <c r="I43" s="32">
        <v>0.35827452898338102</v>
      </c>
      <c r="J43" s="32">
        <v>0.31522203568433999</v>
      </c>
      <c r="K43" s="32">
        <v>8.3794892968311399E-2</v>
      </c>
      <c r="L43" s="32">
        <v>0.641110175699246</v>
      </c>
      <c r="M43" s="32">
        <v>6.3952565566355299E-2</v>
      </c>
      <c r="N43" s="34">
        <v>43.93454082275192</v>
      </c>
    </row>
    <row r="44" spans="2:14" x14ac:dyDescent="0.25">
      <c r="B44" s="29" t="s">
        <v>164</v>
      </c>
      <c r="C44" s="32">
        <v>5.5052170852373197E-2</v>
      </c>
      <c r="D44" s="32">
        <v>1.6547086914092599E-2</v>
      </c>
      <c r="E44" s="32">
        <v>1.6547086914092599E-2</v>
      </c>
      <c r="F44" s="32">
        <v>0.121175401393517</v>
      </c>
      <c r="G44" s="32">
        <v>3.63526204180551E-2</v>
      </c>
      <c r="H44" s="32">
        <v>0.173043294834934</v>
      </c>
      <c r="I44" s="32">
        <v>5.2886416162411402E-2</v>
      </c>
      <c r="J44" s="32">
        <v>5.4062211919467702E-2</v>
      </c>
      <c r="K44" s="32">
        <v>1.4766463612704E-3</v>
      </c>
      <c r="L44" s="32">
        <v>0.17091240765222401</v>
      </c>
      <c r="M44" s="32">
        <v>6.5424082143883898E-4</v>
      </c>
      <c r="N44" s="34">
        <v>6.7263989583399521E-13</v>
      </c>
    </row>
    <row r="45" spans="2:14" x14ac:dyDescent="0.25">
      <c r="B45" s="29" t="s">
        <v>867</v>
      </c>
      <c r="C45" s="32">
        <v>5.1929999125791902E-2</v>
      </c>
      <c r="D45" s="32">
        <v>2.3209396458271501E-2</v>
      </c>
      <c r="E45" s="32">
        <v>0.15371420374555</v>
      </c>
      <c r="F45" s="32">
        <v>0.15146925174189599</v>
      </c>
      <c r="G45" s="32">
        <v>4.5440775522568901E-2</v>
      </c>
      <c r="H45" s="32">
        <v>0.221755898092593</v>
      </c>
      <c r="I45" s="32">
        <v>6.7516386588805405E-2</v>
      </c>
      <c r="J45" s="32">
        <v>7.4751714823113893E-2</v>
      </c>
      <c r="K45" s="32">
        <v>4.4493327141455702E-3</v>
      </c>
      <c r="L45" s="32">
        <v>0.21644538552970699</v>
      </c>
      <c r="M45" s="32">
        <v>8.6117984873933598E-4</v>
      </c>
      <c r="N45" s="34">
        <v>3.0876373599402466E-4</v>
      </c>
    </row>
  </sheetData>
  <mergeCells count="4">
    <mergeCell ref="C1:E1"/>
    <mergeCell ref="F1:G1"/>
    <mergeCell ref="H1:J1"/>
    <mergeCell ref="K1:M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7"/>
  <sheetViews>
    <sheetView workbookViewId="0">
      <selection activeCell="C81" sqref="C81"/>
    </sheetView>
  </sheetViews>
  <sheetFormatPr defaultRowHeight="15" x14ac:dyDescent="0.25"/>
  <cols>
    <col min="2" max="2" width="28.28515625" bestFit="1" customWidth="1"/>
    <col min="3" max="3" width="5.5703125" bestFit="1" customWidth="1"/>
    <col min="4" max="6" width="6.5703125" bestFit="1" customWidth="1"/>
    <col min="7" max="7" width="7.140625" customWidth="1"/>
    <col min="8" max="8" width="7.28515625" customWidth="1"/>
    <col min="9" max="9" width="6.5703125" customWidth="1"/>
    <col min="10" max="10" width="7.7109375" customWidth="1"/>
    <col min="11" max="11" width="11.85546875" bestFit="1" customWidth="1"/>
    <col min="12" max="12" width="10.42578125" bestFit="1" customWidth="1"/>
    <col min="13" max="13" width="10.7109375" bestFit="1" customWidth="1"/>
    <col min="14" max="14" width="20.7109375" bestFit="1" customWidth="1"/>
  </cols>
  <sheetData>
    <row r="1" spans="2:14" x14ac:dyDescent="0.25">
      <c r="B1" s="35"/>
      <c r="C1" s="73" t="s">
        <v>835</v>
      </c>
      <c r="D1" s="73"/>
      <c r="E1" s="73"/>
      <c r="F1" s="73" t="s">
        <v>871</v>
      </c>
      <c r="G1" s="73"/>
      <c r="H1" s="73" t="s">
        <v>836</v>
      </c>
      <c r="I1" s="73"/>
      <c r="J1" s="73"/>
      <c r="K1" s="73" t="s">
        <v>873</v>
      </c>
      <c r="L1" s="73"/>
      <c r="M1" s="73"/>
      <c r="N1" s="35" t="s">
        <v>868</v>
      </c>
    </row>
    <row r="2" spans="2:14" x14ac:dyDescent="0.25">
      <c r="B2" s="35" t="s">
        <v>859</v>
      </c>
      <c r="C2" s="35" t="s">
        <v>870</v>
      </c>
      <c r="D2" s="35" t="s">
        <v>869</v>
      </c>
      <c r="E2" s="35" t="s">
        <v>3</v>
      </c>
      <c r="F2" s="35" t="s">
        <v>870</v>
      </c>
      <c r="G2" s="36" t="s">
        <v>872</v>
      </c>
      <c r="H2" s="35" t="s">
        <v>870</v>
      </c>
      <c r="I2" s="35" t="s">
        <v>869</v>
      </c>
      <c r="J2" s="35" t="s">
        <v>3</v>
      </c>
      <c r="K2" s="35" t="s">
        <v>874</v>
      </c>
      <c r="L2" s="35" t="s">
        <v>875</v>
      </c>
      <c r="M2" s="35" t="s">
        <v>876</v>
      </c>
      <c r="N2" s="35"/>
    </row>
    <row r="3" spans="2:14" x14ac:dyDescent="0.25">
      <c r="B3" s="29" t="s">
        <v>358</v>
      </c>
      <c r="C3" s="32">
        <v>25.648983740247399</v>
      </c>
      <c r="D3" s="32">
        <v>13.3322896539377</v>
      </c>
      <c r="E3" s="32">
        <v>13.3322896539377</v>
      </c>
      <c r="F3" s="32">
        <v>5.6481481481481497</v>
      </c>
      <c r="G3" s="32">
        <v>2.9346484203675902</v>
      </c>
      <c r="H3" s="32">
        <v>9.3593336671845204</v>
      </c>
      <c r="I3" s="32">
        <v>3.3730554337899998</v>
      </c>
      <c r="J3" s="32">
        <v>4.3924212132538401</v>
      </c>
      <c r="K3" s="32">
        <v>8.6075290343963697</v>
      </c>
      <c r="L3" s="32">
        <v>0.533526779528259</v>
      </c>
      <c r="M3" s="32">
        <v>0.21827785325989699</v>
      </c>
      <c r="N3" s="33">
        <v>3.3777868330095231E-3</v>
      </c>
    </row>
    <row r="4" spans="2:14" x14ac:dyDescent="0.25">
      <c r="B4" s="29" t="s">
        <v>840</v>
      </c>
      <c r="C4" s="32">
        <v>18.573958551556501</v>
      </c>
      <c r="D4" s="32">
        <v>17.4592181524057</v>
      </c>
      <c r="E4" s="32">
        <v>17.4592181524057</v>
      </c>
      <c r="F4" s="32">
        <v>4.8148148148148104</v>
      </c>
      <c r="G4" s="32">
        <v>3.1944444444444402</v>
      </c>
      <c r="H4" s="32">
        <v>9.7466714885472907</v>
      </c>
      <c r="I4" s="32">
        <v>3.2312764377425198</v>
      </c>
      <c r="J4" s="32">
        <v>6.2394628953774403</v>
      </c>
      <c r="K4" s="32">
        <v>9.4734225392057905</v>
      </c>
      <c r="L4" s="32">
        <v>2.88088521715614E-2</v>
      </c>
      <c r="M4" s="32">
        <v>0.24444009716993001</v>
      </c>
      <c r="N4" s="33">
        <v>5.9349234996442148E-3</v>
      </c>
    </row>
    <row r="5" spans="2:14" x14ac:dyDescent="0.25">
      <c r="B5" s="29" t="s">
        <v>841</v>
      </c>
      <c r="C5" s="32">
        <v>5.4268900437326</v>
      </c>
      <c r="D5" s="32">
        <v>6.7304665184664696</v>
      </c>
      <c r="E5" s="32">
        <v>6.7304665184664696</v>
      </c>
      <c r="F5" s="32">
        <v>4.3981481481481497</v>
      </c>
      <c r="G5" s="32">
        <v>5.3744097994784301</v>
      </c>
      <c r="H5" s="32">
        <v>6.3449161187633702</v>
      </c>
      <c r="I5" s="32">
        <v>1.44807711456755</v>
      </c>
      <c r="J5" s="32">
        <v>6.0479640037700202</v>
      </c>
      <c r="K5" s="32">
        <v>6.0423453274247398</v>
      </c>
      <c r="L5" s="32">
        <v>4.6030958326730001E-2</v>
      </c>
      <c r="M5" s="32">
        <v>0.25653983301189698</v>
      </c>
      <c r="N5" s="33">
        <v>0.14104538872582328</v>
      </c>
    </row>
    <row r="6" spans="2:14" x14ac:dyDescent="0.25">
      <c r="B6" s="29" t="s">
        <v>842</v>
      </c>
      <c r="C6" s="32">
        <v>4.5298764047294098</v>
      </c>
      <c r="D6" s="32">
        <v>1.9874906361506199</v>
      </c>
      <c r="E6" s="32">
        <v>1.9874906361506199</v>
      </c>
      <c r="F6" s="32">
        <v>3.8425925925925899</v>
      </c>
      <c r="G6" s="32">
        <v>1.66667309669541</v>
      </c>
      <c r="H6" s="32">
        <v>4.0043428547024904</v>
      </c>
      <c r="I6" s="32">
        <v>3.7455480694732501</v>
      </c>
      <c r="J6" s="32">
        <v>2.12909979023055</v>
      </c>
      <c r="K6" s="32">
        <v>2.73334353866777</v>
      </c>
      <c r="L6" s="32">
        <v>1.1631137643337699</v>
      </c>
      <c r="M6" s="32">
        <v>0.10788555170094</v>
      </c>
      <c r="N6" s="33">
        <v>9.326460456176755E-2</v>
      </c>
    </row>
    <row r="7" spans="2:14" x14ac:dyDescent="0.25">
      <c r="B7" s="29" t="s">
        <v>843</v>
      </c>
      <c r="C7" s="32">
        <v>3.8050876855253599</v>
      </c>
      <c r="D7" s="32">
        <v>1.79112858961615</v>
      </c>
      <c r="E7" s="32">
        <v>1.79112858961615</v>
      </c>
      <c r="F7" s="32">
        <v>1.43518518518518</v>
      </c>
      <c r="G7" s="32">
        <v>0.67027380622298105</v>
      </c>
      <c r="H7" s="32">
        <v>2.0394983021355602</v>
      </c>
      <c r="I7" s="32">
        <v>1.09722148076951</v>
      </c>
      <c r="J7" s="32">
        <v>1.11308325065294</v>
      </c>
      <c r="K7" s="32">
        <v>0.28108235245393298</v>
      </c>
      <c r="L7" s="32">
        <v>1.72887825170981</v>
      </c>
      <c r="M7" s="32">
        <v>2.9537697971822499E-2</v>
      </c>
      <c r="N7" s="33">
        <v>9.2162683268054208E-7</v>
      </c>
    </row>
    <row r="8" spans="2:14" x14ac:dyDescent="0.25">
      <c r="B8" s="29" t="s">
        <v>93</v>
      </c>
      <c r="C8" s="32">
        <v>3.41901505396575</v>
      </c>
      <c r="D8" s="32">
        <v>1.97054868629649</v>
      </c>
      <c r="E8" s="32">
        <v>1.97054868629649</v>
      </c>
      <c r="F8" s="32">
        <v>1.62037037037037</v>
      </c>
      <c r="G8" s="32">
        <v>0.93334986757841298</v>
      </c>
      <c r="H8" s="32">
        <v>1.5275517278364601</v>
      </c>
      <c r="I8" s="32">
        <v>0.44741977335566502</v>
      </c>
      <c r="J8" s="32">
        <v>0.64641647725393603</v>
      </c>
      <c r="K8" s="32">
        <v>1.2194853121965901</v>
      </c>
      <c r="L8" s="32">
        <v>0.24121577782699299</v>
      </c>
      <c r="M8" s="32">
        <v>6.6850637812874605E-2</v>
      </c>
      <c r="N8" s="33">
        <v>3.269439672995398E-2</v>
      </c>
    </row>
    <row r="9" spans="2:14" x14ac:dyDescent="0.25">
      <c r="B9" s="29" t="s">
        <v>513</v>
      </c>
      <c r="C9" s="32">
        <v>3.31325918459464</v>
      </c>
      <c r="D9" s="32">
        <v>10.346676531415101</v>
      </c>
      <c r="E9" s="32">
        <v>2.95301178531688</v>
      </c>
      <c r="F9" s="32">
        <v>2.6851851851851798</v>
      </c>
      <c r="G9" s="32">
        <v>2.2222222222222201</v>
      </c>
      <c r="H9" s="32">
        <v>4.7480303088582803</v>
      </c>
      <c r="I9" s="32">
        <v>2.9041215416428199</v>
      </c>
      <c r="J9" s="32">
        <v>3.5174434519962299</v>
      </c>
      <c r="K9" s="32">
        <v>4.5216104065363796</v>
      </c>
      <c r="L9" s="32">
        <v>3.4445906169631703E-2</v>
      </c>
      <c r="M9" s="32">
        <v>0.19197399615226601</v>
      </c>
      <c r="N9" s="33">
        <v>0.14104538872582356</v>
      </c>
    </row>
    <row r="10" spans="2:14" x14ac:dyDescent="0.25">
      <c r="B10" s="29" t="s">
        <v>454</v>
      </c>
      <c r="C10" s="32">
        <v>2.70038480908251</v>
      </c>
      <c r="D10" s="32">
        <v>8.0027809081122996</v>
      </c>
      <c r="E10" s="32">
        <v>1.3237066571226701</v>
      </c>
      <c r="F10" s="32">
        <v>1.0185185185185099</v>
      </c>
      <c r="G10" s="32">
        <v>0.37037037037037002</v>
      </c>
      <c r="H10" s="32">
        <v>1.9295465054007199</v>
      </c>
      <c r="I10" s="32">
        <v>0.85732854683152004</v>
      </c>
      <c r="J10" s="32">
        <v>0.89886405947260395</v>
      </c>
      <c r="K10" s="32">
        <v>0.26592886610368399</v>
      </c>
      <c r="L10" s="32">
        <v>1.63567235400828</v>
      </c>
      <c r="M10" s="32">
        <v>2.7945285288755999E-2</v>
      </c>
      <c r="N10" s="33">
        <v>9.2162683268055267E-7</v>
      </c>
    </row>
    <row r="11" spans="2:14" x14ac:dyDescent="0.25">
      <c r="B11" s="29" t="s">
        <v>844</v>
      </c>
      <c r="C11" s="32">
        <v>2.6277572843336801</v>
      </c>
      <c r="D11" s="32">
        <v>8.0404252451904306</v>
      </c>
      <c r="E11" s="32">
        <v>1.67195104813773</v>
      </c>
      <c r="F11" s="32">
        <v>2.1296296296296302</v>
      </c>
      <c r="G11" s="32">
        <v>1.1574074074073999</v>
      </c>
      <c r="H11" s="32">
        <v>3.71664563927339</v>
      </c>
      <c r="I11" s="32">
        <v>1.37727740969561</v>
      </c>
      <c r="J11" s="32">
        <v>1.45395642866666</v>
      </c>
      <c r="K11" s="32">
        <v>3.53940950389334</v>
      </c>
      <c r="L11" s="32">
        <v>2.6963439284987699E-2</v>
      </c>
      <c r="M11" s="32">
        <v>0.150272696095062</v>
      </c>
      <c r="N11" s="33">
        <v>0.14104538872582342</v>
      </c>
    </row>
    <row r="12" spans="2:14" x14ac:dyDescent="0.25">
      <c r="B12" s="29" t="s">
        <v>845</v>
      </c>
      <c r="C12" s="32">
        <v>2.5776400450333101</v>
      </c>
      <c r="D12" s="32">
        <v>7.7495885348965201</v>
      </c>
      <c r="E12" s="32">
        <v>1.8160542496127701</v>
      </c>
      <c r="F12" s="32">
        <v>0.97222222222222199</v>
      </c>
      <c r="G12" s="32">
        <v>0.60584501519918499</v>
      </c>
      <c r="H12" s="32">
        <v>1.3815956240273199</v>
      </c>
      <c r="I12" s="32">
        <v>0.93474832359704996</v>
      </c>
      <c r="J12" s="32">
        <v>0.86076670127264099</v>
      </c>
      <c r="K12" s="32">
        <v>0.19041062585589</v>
      </c>
      <c r="L12" s="32">
        <v>1.1711755898679299</v>
      </c>
      <c r="M12" s="32">
        <v>2.0009408303492598E-2</v>
      </c>
      <c r="N12" s="33">
        <v>9.2162683268054727E-7</v>
      </c>
    </row>
    <row r="13" spans="2:14" x14ac:dyDescent="0.25">
      <c r="B13" s="29" t="s">
        <v>520</v>
      </c>
      <c r="C13" s="32">
        <v>2.0131840193537398</v>
      </c>
      <c r="D13" s="32">
        <v>1.2310576157628801</v>
      </c>
      <c r="E13" s="32">
        <v>1.2310576157628801</v>
      </c>
      <c r="F13" s="32">
        <v>0.27777777777777701</v>
      </c>
      <c r="G13" s="32">
        <v>9.2592592592592601E-2</v>
      </c>
      <c r="H13" s="32">
        <v>0.63302688472777002</v>
      </c>
      <c r="I13" s="32">
        <v>0.160310939085923</v>
      </c>
      <c r="J13" s="32">
        <v>0.20489327137955901</v>
      </c>
      <c r="K13" s="32">
        <v>0.62205936725739397</v>
      </c>
      <c r="L13" s="32">
        <v>1.1541992478119199E-3</v>
      </c>
      <c r="M13" s="32">
        <v>9.8133182225647805E-3</v>
      </c>
      <c r="N13" s="33">
        <v>1.014796342928349E-4</v>
      </c>
    </row>
    <row r="14" spans="2:14" x14ac:dyDescent="0.25">
      <c r="B14" s="29" t="s">
        <v>263</v>
      </c>
      <c r="C14" s="32">
        <v>1.6986771066255899</v>
      </c>
      <c r="D14" s="32">
        <v>1.2718596472197401</v>
      </c>
      <c r="E14" s="32">
        <v>1.2718596472197401</v>
      </c>
      <c r="F14" s="32">
        <v>9.7453703703703702</v>
      </c>
      <c r="G14" s="32">
        <v>7.2865561161836601</v>
      </c>
      <c r="H14" s="32">
        <v>2.81096566302321</v>
      </c>
      <c r="I14" s="32">
        <v>0.84797051703090398</v>
      </c>
      <c r="J14" s="32">
        <v>1.4983865772880001</v>
      </c>
      <c r="K14" s="32">
        <v>2.5279073669804601</v>
      </c>
      <c r="L14" s="32">
        <v>5.8189538996239E-2</v>
      </c>
      <c r="M14" s="32">
        <v>0.22486875704651799</v>
      </c>
      <c r="N14" s="33">
        <v>0.522800603558081</v>
      </c>
    </row>
    <row r="15" spans="2:14" x14ac:dyDescent="0.25">
      <c r="B15" s="29" t="s">
        <v>491</v>
      </c>
      <c r="C15" s="32">
        <v>1.6479227837747901</v>
      </c>
      <c r="D15" s="32">
        <v>0.49619788996474201</v>
      </c>
      <c r="E15" s="32">
        <v>0.49619788996474201</v>
      </c>
      <c r="F15" s="32">
        <v>0.37037037037037002</v>
      </c>
      <c r="G15" s="32">
        <v>0.11111111111111099</v>
      </c>
      <c r="H15" s="32">
        <v>0.74647333892815204</v>
      </c>
      <c r="I15" s="32">
        <v>0.24924534124458</v>
      </c>
      <c r="J15" s="32">
        <v>0.26550831404485697</v>
      </c>
      <c r="K15" s="32">
        <v>4.1435335727851103E-2</v>
      </c>
      <c r="L15" s="32">
        <v>0.69706760771343801</v>
      </c>
      <c r="M15" s="32">
        <v>7.9703954868633204E-3</v>
      </c>
      <c r="N15" s="33">
        <v>2.4774573577035633E-20</v>
      </c>
    </row>
    <row r="16" spans="2:14" x14ac:dyDescent="0.25">
      <c r="B16" s="29" t="s">
        <v>573</v>
      </c>
      <c r="C16" s="32">
        <v>1.4567977186462699</v>
      </c>
      <c r="D16" s="32">
        <v>1.09459367329345</v>
      </c>
      <c r="E16" s="32">
        <v>1.09459367329345</v>
      </c>
      <c r="F16" s="32">
        <v>2.2685185185185102</v>
      </c>
      <c r="G16" s="32">
        <v>1.6337083322772099</v>
      </c>
      <c r="H16" s="32">
        <v>2.0107967396848201</v>
      </c>
      <c r="I16" s="32">
        <v>6.6807743517955806E-2</v>
      </c>
      <c r="J16" s="32">
        <v>1.12761184770704</v>
      </c>
      <c r="K16" s="32">
        <v>1.9131889623845399</v>
      </c>
      <c r="L16" s="32">
        <v>1.2659969044059499E-2</v>
      </c>
      <c r="M16" s="32">
        <v>8.4947808256221793E-2</v>
      </c>
      <c r="N16" s="33">
        <v>0.29486756255508934</v>
      </c>
    </row>
    <row r="17" spans="2:14" x14ac:dyDescent="0.25">
      <c r="B17" s="29" t="s">
        <v>300</v>
      </c>
      <c r="C17" s="32">
        <v>1.40795464644676</v>
      </c>
      <c r="D17" s="32">
        <v>4.27901016494455</v>
      </c>
      <c r="E17" s="32">
        <v>0.82812162458052196</v>
      </c>
      <c r="F17" s="32">
        <v>2.3611111111111098</v>
      </c>
      <c r="G17" s="32">
        <v>1.1483348115885701</v>
      </c>
      <c r="H17" s="32">
        <v>2.4481833631016601</v>
      </c>
      <c r="I17" s="32">
        <v>2.31369518206896</v>
      </c>
      <c r="J17" s="32">
        <v>0.95871012902691299</v>
      </c>
      <c r="K17" s="32">
        <v>1.3176394501421</v>
      </c>
      <c r="L17" s="32">
        <v>1.0390293556414401</v>
      </c>
      <c r="M17" s="32">
        <v>9.1514557318112602E-2</v>
      </c>
      <c r="N17" s="33">
        <v>0.18794572542537466</v>
      </c>
    </row>
    <row r="18" spans="2:14" x14ac:dyDescent="0.25">
      <c r="B18" s="29" t="s">
        <v>846</v>
      </c>
      <c r="C18" s="32">
        <v>1.2147059694834801</v>
      </c>
      <c r="D18" s="32">
        <v>0.38775733234265303</v>
      </c>
      <c r="E18" s="32">
        <v>0.38775733234265303</v>
      </c>
      <c r="F18" s="32">
        <v>2.4074074074073999</v>
      </c>
      <c r="G18" s="32">
        <v>0.72222222222222199</v>
      </c>
      <c r="H18" s="32">
        <v>4.85204208466656</v>
      </c>
      <c r="I18" s="32">
        <v>1.5343617345360201</v>
      </c>
      <c r="J18" s="32">
        <v>1.65169069858266</v>
      </c>
      <c r="K18" s="32">
        <v>0.13296318621123401</v>
      </c>
      <c r="L18" s="32">
        <v>4.6642069146618299</v>
      </c>
      <c r="M18" s="32">
        <v>5.4871983793497503E-2</v>
      </c>
      <c r="N18" s="33">
        <v>4.7035732147740269E-6</v>
      </c>
    </row>
    <row r="19" spans="2:14" x14ac:dyDescent="0.25">
      <c r="B19" s="29" t="s">
        <v>847</v>
      </c>
      <c r="C19" s="32">
        <v>1.14324643124376</v>
      </c>
      <c r="D19" s="32">
        <v>1.8062406496666501</v>
      </c>
      <c r="E19" s="32">
        <v>1.2384815883659599</v>
      </c>
      <c r="F19" s="32">
        <v>0.85648148148148096</v>
      </c>
      <c r="G19" s="32">
        <v>0.47891499026574103</v>
      </c>
      <c r="H19" s="32">
        <v>1.2539897208983599</v>
      </c>
      <c r="I19" s="32">
        <v>0.216243205374408</v>
      </c>
      <c r="J19" s="32">
        <v>1.0911758020156901</v>
      </c>
      <c r="K19" s="32">
        <v>1.19599230500399</v>
      </c>
      <c r="L19" s="32">
        <v>4.1303030352162996E-3</v>
      </c>
      <c r="M19" s="32">
        <v>5.3867112859156401E-2</v>
      </c>
      <c r="N19" s="33">
        <v>0.12479831120363363</v>
      </c>
    </row>
    <row r="20" spans="2:14" x14ac:dyDescent="0.25">
      <c r="B20" s="29" t="s">
        <v>361</v>
      </c>
      <c r="C20" s="32">
        <v>1.1047028764428399</v>
      </c>
      <c r="D20" s="32">
        <v>3.3098599406853602</v>
      </c>
      <c r="E20" s="32">
        <v>0.72816296276459003</v>
      </c>
      <c r="F20" s="32">
        <v>0.41666666666666602</v>
      </c>
      <c r="G20" s="32">
        <v>0.238054817262637</v>
      </c>
      <c r="H20" s="32">
        <v>0.67853148163169197</v>
      </c>
      <c r="I20" s="32">
        <v>0.42603408661822201</v>
      </c>
      <c r="J20" s="32">
        <v>0.40079878158255899</v>
      </c>
      <c r="K20" s="32">
        <v>9.3514775114733703E-2</v>
      </c>
      <c r="L20" s="32">
        <v>0.57518965348738504</v>
      </c>
      <c r="M20" s="32">
        <v>9.8270530295729002E-3</v>
      </c>
      <c r="N20" s="33">
        <v>9.2162683268054632E-7</v>
      </c>
    </row>
    <row r="21" spans="2:14" x14ac:dyDescent="0.25">
      <c r="B21" s="29" t="s">
        <v>848</v>
      </c>
      <c r="C21" s="32">
        <v>1.09323537253513</v>
      </c>
      <c r="D21" s="32">
        <v>0.38956970969037702</v>
      </c>
      <c r="E21" s="32">
        <v>0.38956970969037702</v>
      </c>
      <c r="F21" s="32">
        <v>0.41666666666666602</v>
      </c>
      <c r="G21" s="32">
        <v>0.125</v>
      </c>
      <c r="H21" s="32">
        <v>0.51887541522574598</v>
      </c>
      <c r="I21" s="32">
        <v>0.471171538934679</v>
      </c>
      <c r="J21" s="32">
        <v>0.27346937939294702</v>
      </c>
      <c r="K21" s="32">
        <v>2.5630465402656E-2</v>
      </c>
      <c r="L21" s="32">
        <v>0.489743870001</v>
      </c>
      <c r="M21" s="32">
        <v>3.50107982209053E-3</v>
      </c>
      <c r="N21" s="33">
        <v>3.078529085771282E-14</v>
      </c>
    </row>
    <row r="22" spans="2:14" x14ac:dyDescent="0.25">
      <c r="B22" s="29" t="s">
        <v>132</v>
      </c>
      <c r="C22" s="32">
        <v>1.05543508187638</v>
      </c>
      <c r="D22" s="32">
        <v>3.2011156094003201</v>
      </c>
      <c r="E22" s="32">
        <v>0.46443934591966901</v>
      </c>
      <c r="F22" s="32">
        <v>0.46296296296296302</v>
      </c>
      <c r="G22" s="32">
        <v>0.13888888888888901</v>
      </c>
      <c r="H22" s="32">
        <v>0.46397433483170097</v>
      </c>
      <c r="I22" s="32">
        <v>0.11985041835608599</v>
      </c>
      <c r="J22" s="32">
        <v>8.7620747148537306E-2</v>
      </c>
      <c r="K22" s="32">
        <v>0.34077317140483898</v>
      </c>
      <c r="L22" s="32">
        <v>6.5846211548282102E-2</v>
      </c>
      <c r="M22" s="32">
        <v>5.73549518785803E-2</v>
      </c>
      <c r="N22" s="33">
        <v>2.206081377757884E-2</v>
      </c>
    </row>
    <row r="23" spans="2:14" x14ac:dyDescent="0.25">
      <c r="B23" s="29" t="s">
        <v>487</v>
      </c>
      <c r="C23" s="32">
        <v>1.0448170227025699</v>
      </c>
      <c r="D23" s="32">
        <v>0.33040015298559999</v>
      </c>
      <c r="E23" s="32">
        <v>0.33040015298559999</v>
      </c>
      <c r="F23" s="32">
        <v>1.8981481481481399</v>
      </c>
      <c r="G23" s="32">
        <v>0.56944444444444398</v>
      </c>
      <c r="H23" s="32">
        <v>3.8056675049421398</v>
      </c>
      <c r="I23" s="32">
        <v>33.788753539560098</v>
      </c>
      <c r="J23" s="32">
        <v>1.4774959784986199</v>
      </c>
      <c r="K23" s="32">
        <v>0.27240555886001899</v>
      </c>
      <c r="L23" s="32">
        <v>3.4207824477176501</v>
      </c>
      <c r="M23" s="32">
        <v>0.11247949836446899</v>
      </c>
      <c r="N23" s="33">
        <v>1.7803991748818115E-3</v>
      </c>
    </row>
    <row r="24" spans="2:14" x14ac:dyDescent="0.25">
      <c r="B24" s="29" t="s">
        <v>457</v>
      </c>
      <c r="C24" s="32">
        <v>0.93438920729498898</v>
      </c>
      <c r="D24" s="32">
        <v>0.68874464594346196</v>
      </c>
      <c r="E24" s="32">
        <v>0.68874464594346196</v>
      </c>
      <c r="F24" s="32">
        <v>1.0185185185185099</v>
      </c>
      <c r="G24" s="32">
        <v>0.72259309091237101</v>
      </c>
      <c r="H24" s="32">
        <v>1.3038880616214401</v>
      </c>
      <c r="I24" s="32">
        <v>2.90182927441665E-2</v>
      </c>
      <c r="J24" s="32">
        <v>0.71714605408257104</v>
      </c>
      <c r="K24" s="32">
        <v>1.2729482835650101</v>
      </c>
      <c r="L24" s="32">
        <v>9.4402463466344705E-3</v>
      </c>
      <c r="M24" s="32">
        <v>2.1499531709791499E-2</v>
      </c>
      <c r="N24" s="33">
        <v>0.21379767871158359</v>
      </c>
    </row>
    <row r="25" spans="2:14" x14ac:dyDescent="0.25">
      <c r="B25" s="29" t="s">
        <v>849</v>
      </c>
      <c r="C25" s="32">
        <v>0.92801837179070501</v>
      </c>
      <c r="D25" s="32">
        <v>2.8696692578538698</v>
      </c>
      <c r="E25" s="32">
        <v>0.59103367931884798</v>
      </c>
      <c r="F25" s="32">
        <v>0.43981481481481499</v>
      </c>
      <c r="G25" s="32">
        <v>0.24060715667011601</v>
      </c>
      <c r="H25" s="32">
        <v>0.501317514208659</v>
      </c>
      <c r="I25" s="32">
        <v>0.22851787056873499</v>
      </c>
      <c r="J25" s="32">
        <v>0.212303255449944</v>
      </c>
      <c r="K25" s="32">
        <v>0.40021515093976401</v>
      </c>
      <c r="L25" s="32">
        <v>7.9163076395068199E-2</v>
      </c>
      <c r="M25" s="32">
        <v>2.1939286873826701E-2</v>
      </c>
      <c r="N25" s="33">
        <v>3.2694396729953716E-2</v>
      </c>
    </row>
    <row r="26" spans="2:14" x14ac:dyDescent="0.25">
      <c r="B26" s="29" t="s">
        <v>850</v>
      </c>
      <c r="C26" s="32">
        <v>0.90683534373896002</v>
      </c>
      <c r="D26" s="32">
        <v>0.69020023412035203</v>
      </c>
      <c r="E26" s="32">
        <v>0.69020023412035203</v>
      </c>
      <c r="F26" s="32">
        <v>3.5879629629629601</v>
      </c>
      <c r="G26" s="32">
        <v>2.5963101653351699</v>
      </c>
      <c r="H26" s="32">
        <v>3.3060949680893801</v>
      </c>
      <c r="I26" s="32">
        <v>5.9107569666634703</v>
      </c>
      <c r="J26" s="32">
        <v>1.9511712487489801</v>
      </c>
      <c r="K26" s="32">
        <v>1.1359084565484101</v>
      </c>
      <c r="L26" s="32">
        <v>2.02755380908006</v>
      </c>
      <c r="M26" s="32">
        <v>0.142632702460913</v>
      </c>
      <c r="N26" s="33">
        <v>0.286090608837131</v>
      </c>
    </row>
    <row r="27" spans="2:14" x14ac:dyDescent="0.25">
      <c r="B27" s="29" t="s">
        <v>484</v>
      </c>
      <c r="C27" s="32">
        <v>0.811644443245783</v>
      </c>
      <c r="D27" s="32">
        <v>0.24372845030839099</v>
      </c>
      <c r="E27" s="32">
        <v>0.24372845030839099</v>
      </c>
      <c r="F27" s="32">
        <v>1.94444444444444</v>
      </c>
      <c r="G27" s="32">
        <v>0.58333333333333304</v>
      </c>
      <c r="H27" s="32">
        <v>3.2193063079539801</v>
      </c>
      <c r="I27" s="32">
        <v>1.3432805556791001</v>
      </c>
      <c r="J27" s="32">
        <v>1.5244507391112601</v>
      </c>
      <c r="K27" s="32">
        <v>0.82141947794393599</v>
      </c>
      <c r="L27" s="32">
        <v>2.2743349855944102</v>
      </c>
      <c r="M27" s="32">
        <v>0.123551844415639</v>
      </c>
      <c r="N27" s="33">
        <v>0.11769934815983907</v>
      </c>
    </row>
    <row r="28" spans="2:14" x14ac:dyDescent="0.25">
      <c r="B28" s="29" t="s">
        <v>851</v>
      </c>
      <c r="C28" s="32">
        <v>0.74921025530380003</v>
      </c>
      <c r="D28" s="32">
        <v>1.7473830065426801</v>
      </c>
      <c r="E28" s="32">
        <v>0.77244057792391696</v>
      </c>
      <c r="F28" s="32">
        <v>0.55555555555555503</v>
      </c>
      <c r="G28" s="32">
        <v>0.16666666666666599</v>
      </c>
      <c r="H28" s="32">
        <v>1.11880595597794</v>
      </c>
      <c r="I28" s="32">
        <v>0.48883695797108201</v>
      </c>
      <c r="J28" s="32">
        <v>1.0830943773559301</v>
      </c>
      <c r="K28" s="32">
        <v>1.5895229333297602E-2</v>
      </c>
      <c r="L28" s="32">
        <v>1.0941336424892201</v>
      </c>
      <c r="M28" s="32">
        <v>8.7770841554181394E-3</v>
      </c>
      <c r="N28" s="33">
        <v>2.8068714583168961E-22</v>
      </c>
    </row>
    <row r="29" spans="2:14" x14ac:dyDescent="0.25">
      <c r="B29" s="29" t="s">
        <v>852</v>
      </c>
      <c r="C29" s="32">
        <v>0.71353357647980897</v>
      </c>
      <c r="D29" s="32">
        <v>0.22004389950692901</v>
      </c>
      <c r="E29" s="32">
        <v>0.22004389950692901</v>
      </c>
      <c r="F29" s="32">
        <v>9.2592592592592601E-2</v>
      </c>
      <c r="G29" s="32">
        <v>2.77777777777777E-2</v>
      </c>
      <c r="H29" s="32">
        <v>0.115219199041461</v>
      </c>
      <c r="I29" s="32">
        <v>5.7932438041247002E-2</v>
      </c>
      <c r="J29" s="32">
        <v>3.8611445597671698E-2</v>
      </c>
      <c r="K29" s="32">
        <v>0.103361051540879</v>
      </c>
      <c r="L29" s="32">
        <v>7.4515314655194198E-3</v>
      </c>
      <c r="M29" s="32">
        <v>4.4066160350621601E-3</v>
      </c>
      <c r="N29" s="33">
        <v>3.656235516364368E-5</v>
      </c>
    </row>
    <row r="30" spans="2:14" x14ac:dyDescent="0.25">
      <c r="B30" s="29" t="s">
        <v>164</v>
      </c>
      <c r="C30" s="32">
        <v>0.64218021883182796</v>
      </c>
      <c r="D30" s="32">
        <v>0.19302076068928001</v>
      </c>
      <c r="E30" s="32">
        <v>0.19302076068928001</v>
      </c>
      <c r="F30" s="32">
        <v>1.2962962962962901</v>
      </c>
      <c r="G30" s="32">
        <v>0.38888888888888901</v>
      </c>
      <c r="H30" s="32">
        <v>1.53664254454698</v>
      </c>
      <c r="I30" s="32">
        <v>0.47204812079922298</v>
      </c>
      <c r="J30" s="32">
        <v>0.49690003006206701</v>
      </c>
      <c r="K30" s="32">
        <v>1.37301407417469E-2</v>
      </c>
      <c r="L30" s="32">
        <v>1.5074850278293099</v>
      </c>
      <c r="M30" s="32">
        <v>1.54273759759286E-2</v>
      </c>
      <c r="N30" s="33">
        <v>4.2978225302648703E-14</v>
      </c>
    </row>
    <row r="31" spans="2:14" x14ac:dyDescent="0.25">
      <c r="B31" s="29" t="s">
        <v>683</v>
      </c>
      <c r="C31" s="32">
        <v>0.62009465575031097</v>
      </c>
      <c r="D31" s="32">
        <v>0.186464244744667</v>
      </c>
      <c r="E31" s="32">
        <v>0.186464244744667</v>
      </c>
      <c r="F31" s="32">
        <v>0.18518518518518501</v>
      </c>
      <c r="G31" s="32">
        <v>5.5555555555555497E-2</v>
      </c>
      <c r="H31" s="32">
        <v>0.37323666946407702</v>
      </c>
      <c r="I31" s="32">
        <v>0.116648024077373</v>
      </c>
      <c r="J31" s="32">
        <v>0.11934360901720401</v>
      </c>
      <c r="K31" s="32">
        <v>7.7907937248456096E-3</v>
      </c>
      <c r="L31" s="32">
        <v>0.36150357129632499</v>
      </c>
      <c r="M31" s="32">
        <v>3.9423044429066703E-3</v>
      </c>
      <c r="N31" s="33">
        <v>1.5742792201274949E-30</v>
      </c>
    </row>
    <row r="32" spans="2:14" x14ac:dyDescent="0.25">
      <c r="B32" s="29" t="s">
        <v>853</v>
      </c>
      <c r="C32" s="32">
        <v>0.53820818340191301</v>
      </c>
      <c r="D32" s="32">
        <v>1.63890679264727</v>
      </c>
      <c r="E32" s="32">
        <v>0.23934815346152999</v>
      </c>
      <c r="F32" s="32">
        <v>1.4814814814814801</v>
      </c>
      <c r="G32" s="32">
        <v>0.44444444444444398</v>
      </c>
      <c r="H32" s="32">
        <v>1.7561629080538099</v>
      </c>
      <c r="I32" s="32">
        <v>0.52936238750525799</v>
      </c>
      <c r="J32" s="32">
        <v>0.52840529089302002</v>
      </c>
      <c r="K32" s="32">
        <v>3.88700565891313E-3</v>
      </c>
      <c r="L32" s="32">
        <v>1.7463813570864799</v>
      </c>
      <c r="M32" s="32">
        <v>5.8945453084150896E-3</v>
      </c>
      <c r="N32" s="33">
        <v>1.9257786186601402E-31</v>
      </c>
    </row>
    <row r="33" spans="2:14" x14ac:dyDescent="0.25">
      <c r="B33" s="29" t="s">
        <v>713</v>
      </c>
      <c r="C33" s="32">
        <v>0.51391406401224404</v>
      </c>
      <c r="D33" s="32">
        <v>0.15810586043533401</v>
      </c>
      <c r="E33" s="32">
        <v>0.15810586043533401</v>
      </c>
      <c r="F33" s="32">
        <v>0.50925925925925897</v>
      </c>
      <c r="G33" s="32">
        <v>0.15277777777777701</v>
      </c>
      <c r="H33" s="32">
        <v>1.0263990918085</v>
      </c>
      <c r="I33" s="32">
        <v>0.33807334082066798</v>
      </c>
      <c r="J33" s="32">
        <v>0.36718882111760198</v>
      </c>
      <c r="K33" s="32">
        <v>4.9922378518794601E-2</v>
      </c>
      <c r="L33" s="32">
        <v>0.94950407570046402</v>
      </c>
      <c r="M33" s="32">
        <v>2.6972637589247499E-2</v>
      </c>
      <c r="N33" s="33">
        <v>1.123507201743204E-6</v>
      </c>
    </row>
    <row r="34" spans="2:14" x14ac:dyDescent="0.25">
      <c r="B34" s="29" t="s">
        <v>854</v>
      </c>
      <c r="C34" s="32">
        <v>0.50435781075581798</v>
      </c>
      <c r="D34" s="32">
        <v>0.35076057379624898</v>
      </c>
      <c r="E34" s="32">
        <v>0.35076057379624898</v>
      </c>
      <c r="F34" s="32">
        <v>0.57870370370370305</v>
      </c>
      <c r="G34" s="32">
        <v>0.26307541935509898</v>
      </c>
      <c r="H34" s="32">
        <v>0.41281950525884198</v>
      </c>
      <c r="I34" s="32">
        <v>0.18641274621735399</v>
      </c>
      <c r="J34" s="32">
        <v>0.14956920216170899</v>
      </c>
      <c r="K34" s="32">
        <v>0.24352215238245001</v>
      </c>
      <c r="L34" s="32">
        <v>0.14830239783788399</v>
      </c>
      <c r="M34" s="32">
        <v>2.0994955038507401E-2</v>
      </c>
      <c r="N34" s="33">
        <v>4.7108621576784276E-2</v>
      </c>
    </row>
    <row r="35" spans="2:14" x14ac:dyDescent="0.25">
      <c r="B35" s="29" t="s">
        <v>99</v>
      </c>
      <c r="C35" s="32">
        <v>0.48174134471560898</v>
      </c>
      <c r="D35" s="32">
        <v>0.22570733634140799</v>
      </c>
      <c r="E35" s="32">
        <v>0.22570733634140799</v>
      </c>
      <c r="F35" s="32">
        <v>8.0787037037037006</v>
      </c>
      <c r="G35" s="32">
        <v>3.57518932897228</v>
      </c>
      <c r="H35" s="32">
        <v>1.2133496583522101</v>
      </c>
      <c r="I35" s="32">
        <v>2.3973557156462699</v>
      </c>
      <c r="J35" s="32">
        <v>0.45337406559542198</v>
      </c>
      <c r="K35" s="32">
        <v>0.53242391298763103</v>
      </c>
      <c r="L35" s="32">
        <v>0.47667552845653499</v>
      </c>
      <c r="M35" s="32">
        <v>0.20425021690804901</v>
      </c>
      <c r="N35" s="33">
        <v>0.56086541823722857</v>
      </c>
    </row>
    <row r="36" spans="2:14" x14ac:dyDescent="0.25">
      <c r="B36" s="29" t="s">
        <v>569</v>
      </c>
      <c r="C36" s="32">
        <v>0.46634515891359002</v>
      </c>
      <c r="D36" s="32">
        <v>0.24803147683714</v>
      </c>
      <c r="E36" s="32">
        <v>0.24803147683714</v>
      </c>
      <c r="F36" s="32">
        <v>8.4722222222222197</v>
      </c>
      <c r="G36" s="32">
        <v>4.0492721491981198</v>
      </c>
      <c r="H36" s="32">
        <v>1.6946884801214901</v>
      </c>
      <c r="I36" s="32">
        <v>4.1294409562572501</v>
      </c>
      <c r="J36" s="32">
        <v>0.68664487941191799</v>
      </c>
      <c r="K36" s="32">
        <v>0.73162432136744204</v>
      </c>
      <c r="L36" s="32">
        <v>0.70892446494599504</v>
      </c>
      <c r="M36" s="32">
        <v>0.25413969380805301</v>
      </c>
      <c r="N36" s="33">
        <v>0.5664240738366082</v>
      </c>
    </row>
    <row r="37" spans="2:14" x14ac:dyDescent="0.25">
      <c r="B37" s="29" t="s">
        <v>549</v>
      </c>
      <c r="C37" s="32">
        <v>0.44171126163035801</v>
      </c>
      <c r="D37" s="32">
        <v>0.35107459392463403</v>
      </c>
      <c r="E37" s="32">
        <v>0.35107459392463403</v>
      </c>
      <c r="F37" s="32">
        <v>0.60185185185185197</v>
      </c>
      <c r="G37" s="32">
        <v>0.46296296296296302</v>
      </c>
      <c r="H37" s="32">
        <v>1.81783403928064</v>
      </c>
      <c r="I37" s="32">
        <v>1.79936938683724</v>
      </c>
      <c r="J37" s="32">
        <v>1.44655556690819</v>
      </c>
      <c r="K37" s="32">
        <v>1.4408368854480201E-3</v>
      </c>
      <c r="L37" s="32">
        <v>1.81175035114325</v>
      </c>
      <c r="M37" s="32">
        <v>4.6428512519508403E-3</v>
      </c>
      <c r="N37" s="33">
        <v>2.7660526947871097E-39</v>
      </c>
    </row>
    <row r="38" spans="2:14" x14ac:dyDescent="0.25">
      <c r="B38" s="29" t="s">
        <v>579</v>
      </c>
      <c r="C38" s="32">
        <v>0.33977789356181398</v>
      </c>
      <c r="D38" s="32">
        <v>1.05448394176507</v>
      </c>
      <c r="E38" s="32">
        <v>0.29234847153164001</v>
      </c>
      <c r="F38" s="32">
        <v>0.37037037037037002</v>
      </c>
      <c r="G38" s="32">
        <v>0.29430027917245899</v>
      </c>
      <c r="H38" s="32">
        <v>0.53059639270007797</v>
      </c>
      <c r="I38" s="32">
        <v>0.32129044689899</v>
      </c>
      <c r="J38" s="32">
        <v>0.35113734504539901</v>
      </c>
      <c r="K38" s="32">
        <v>0.50807185178388503</v>
      </c>
      <c r="L38" s="32">
        <v>5.0155640438997997E-3</v>
      </c>
      <c r="M38" s="32">
        <v>1.75089768722935E-2</v>
      </c>
      <c r="N38" s="33">
        <v>0.20994444800154505</v>
      </c>
    </row>
    <row r="39" spans="2:14" x14ac:dyDescent="0.25">
      <c r="B39" s="29" t="s">
        <v>687</v>
      </c>
      <c r="C39" s="32">
        <v>0.31979470619671002</v>
      </c>
      <c r="D39" s="32">
        <v>0.94775195333275997</v>
      </c>
      <c r="E39" s="32">
        <v>0.14013539479537801</v>
      </c>
      <c r="F39" s="32">
        <v>1.7129629629629599</v>
      </c>
      <c r="G39" s="32">
        <v>0.51388888888888895</v>
      </c>
      <c r="H39" s="32">
        <v>2.0305633624372201</v>
      </c>
      <c r="I39" s="32">
        <v>0.61064850931216297</v>
      </c>
      <c r="J39" s="32">
        <v>0.60845807069004698</v>
      </c>
      <c r="K39" s="32">
        <v>2.3122890571455001E-3</v>
      </c>
      <c r="L39" s="32">
        <v>2.0211668713334401</v>
      </c>
      <c r="M39" s="32">
        <v>7.0842020466324604E-3</v>
      </c>
      <c r="N39" s="33">
        <v>1.1040288214603734E-31</v>
      </c>
    </row>
    <row r="40" spans="2:14" x14ac:dyDescent="0.25">
      <c r="B40" s="29" t="s">
        <v>855</v>
      </c>
      <c r="C40" s="32">
        <v>0.297305656866587</v>
      </c>
      <c r="D40" s="32">
        <v>9.0326136252715905E-2</v>
      </c>
      <c r="E40" s="32">
        <v>9.0326136252715905E-2</v>
      </c>
      <c r="F40" s="32">
        <v>2.5925925925925899</v>
      </c>
      <c r="G40" s="32">
        <v>0.77777777777777801</v>
      </c>
      <c r="H40" s="32">
        <v>2.4808719213244799</v>
      </c>
      <c r="I40" s="32">
        <v>2.0094385364882101</v>
      </c>
      <c r="J40" s="32">
        <v>1.0952522416338399</v>
      </c>
      <c r="K40" s="32">
        <v>0.50004398579312204</v>
      </c>
      <c r="L40" s="32">
        <v>1.7892709026006499</v>
      </c>
      <c r="M40" s="32">
        <v>0.191557032930712</v>
      </c>
      <c r="N40" s="33">
        <v>0.34367969329333387</v>
      </c>
    </row>
    <row r="41" spans="2:14" x14ac:dyDescent="0.25">
      <c r="B41" s="29" t="s">
        <v>685</v>
      </c>
      <c r="C41" s="32">
        <v>0.29422641970618302</v>
      </c>
      <c r="D41" s="32">
        <v>0.87091817037172703</v>
      </c>
      <c r="E41" s="32">
        <v>0.13150043786669199</v>
      </c>
      <c r="F41" s="32">
        <v>0.78703703703703698</v>
      </c>
      <c r="G41" s="32">
        <v>0.23611111111111099</v>
      </c>
      <c r="H41" s="32">
        <v>0.95647128532598202</v>
      </c>
      <c r="I41" s="32">
        <v>0.29943680518534899</v>
      </c>
      <c r="J41" s="32">
        <v>0.36086623504129201</v>
      </c>
      <c r="K41" s="32">
        <v>1.99197408167241E-2</v>
      </c>
      <c r="L41" s="32">
        <v>0.92704895445666702</v>
      </c>
      <c r="M41" s="32">
        <v>9.5025900525906003E-3</v>
      </c>
      <c r="N41" s="33">
        <v>6.4238295354367153E-6</v>
      </c>
    </row>
    <row r="42" spans="2:14" x14ac:dyDescent="0.25">
      <c r="B42" s="29" t="s">
        <v>691</v>
      </c>
      <c r="C42" s="32">
        <v>0.26332786751040599</v>
      </c>
      <c r="D42" s="32">
        <v>7.9112450547186103E-2</v>
      </c>
      <c r="E42" s="32">
        <v>7.9112450547186103E-2</v>
      </c>
      <c r="F42" s="32">
        <v>0.92592592592592604</v>
      </c>
      <c r="G42" s="32">
        <v>0.27777777777777701</v>
      </c>
      <c r="H42" s="32">
        <v>1.7357664650734099</v>
      </c>
      <c r="I42" s="32">
        <v>0.63037108138573295</v>
      </c>
      <c r="J42" s="32">
        <v>0.81114396886423701</v>
      </c>
      <c r="K42" s="32">
        <v>0.175609869891096</v>
      </c>
      <c r="L42" s="32">
        <v>1.53126882203348</v>
      </c>
      <c r="M42" s="32">
        <v>2.8887773148833E-2</v>
      </c>
      <c r="N42" s="33">
        <v>4.6088855132179161E-2</v>
      </c>
    </row>
    <row r="43" spans="2:14" x14ac:dyDescent="0.25">
      <c r="B43" s="29" t="s">
        <v>856</v>
      </c>
      <c r="C43" s="32">
        <v>0.24570188928188599</v>
      </c>
      <c r="D43" s="32">
        <v>8.4546268001069999E-2</v>
      </c>
      <c r="E43" s="32">
        <v>8.4546268001069999E-2</v>
      </c>
      <c r="F43" s="32">
        <v>0.60185185185185197</v>
      </c>
      <c r="G43" s="32">
        <v>0.180555555555555</v>
      </c>
      <c r="H43" s="32">
        <v>0.749315468262721</v>
      </c>
      <c r="I43" s="32">
        <v>0.23387715453696001</v>
      </c>
      <c r="J43" s="32">
        <v>0.24779694891837301</v>
      </c>
      <c r="K43" s="32">
        <v>1.7001982489566098E-2</v>
      </c>
      <c r="L43" s="32">
        <v>0.72487797480805205</v>
      </c>
      <c r="M43" s="32">
        <v>7.4355109651027098E-3</v>
      </c>
      <c r="N43" s="33">
        <v>6.1634273104535763E-6</v>
      </c>
    </row>
    <row r="44" spans="2:14" x14ac:dyDescent="0.25">
      <c r="B44" s="29" t="s">
        <v>553</v>
      </c>
      <c r="C44" s="32">
        <v>0.23355482958705201</v>
      </c>
      <c r="D44" s="32">
        <v>0.71159058437984002</v>
      </c>
      <c r="E44" s="32">
        <v>0.155339105179539</v>
      </c>
      <c r="F44" s="32">
        <v>2.1759259259259198</v>
      </c>
      <c r="G44" s="32">
        <v>1.25769238029686</v>
      </c>
      <c r="H44" s="32">
        <v>2.1261326608389699</v>
      </c>
      <c r="I44" s="32">
        <v>1.22532476644028</v>
      </c>
      <c r="J44" s="32">
        <v>1.2265490169569799</v>
      </c>
      <c r="K44" s="32">
        <v>1.39360090954796E-3</v>
      </c>
      <c r="L44" s="32">
        <v>2.1183433157617202</v>
      </c>
      <c r="M44" s="32">
        <v>6.3957441676979398E-3</v>
      </c>
      <c r="N44" s="33">
        <v>6.9059719440471448E-32</v>
      </c>
    </row>
    <row r="45" spans="2:14" x14ac:dyDescent="0.25">
      <c r="B45" s="29" t="s">
        <v>449</v>
      </c>
      <c r="C45" s="32">
        <v>0.20514090323794501</v>
      </c>
      <c r="D45" s="32">
        <v>0.17528119189258001</v>
      </c>
      <c r="E45" s="32">
        <v>0.17528119189258001</v>
      </c>
      <c r="F45" s="32">
        <v>3.7268518518518499</v>
      </c>
      <c r="G45" s="32">
        <v>3.0633458491484702</v>
      </c>
      <c r="H45" s="32">
        <v>1.0391687816609001</v>
      </c>
      <c r="I45" s="32">
        <v>2.0433202108226598</v>
      </c>
      <c r="J45" s="32">
        <v>0.473246458652687</v>
      </c>
      <c r="K45" s="32">
        <v>0.41953164470153598</v>
      </c>
      <c r="L45" s="32">
        <v>0.40689218266212801</v>
      </c>
      <c r="M45" s="32">
        <v>0.212744954297239</v>
      </c>
      <c r="N45" s="33">
        <v>0.56066319900460193</v>
      </c>
    </row>
    <row r="46" spans="2:14" x14ac:dyDescent="0.25">
      <c r="B46" s="29" t="s">
        <v>857</v>
      </c>
      <c r="C46" s="32">
        <v>0.195372288798043</v>
      </c>
      <c r="D46" s="32">
        <v>0.60542590548947794</v>
      </c>
      <c r="E46" s="32">
        <v>0.130524584353016</v>
      </c>
      <c r="F46" s="32">
        <v>9.2592592592592601E-2</v>
      </c>
      <c r="G46" s="32">
        <v>5.3990295322641602E-2</v>
      </c>
      <c r="H46" s="32">
        <v>0.123779370007619</v>
      </c>
      <c r="I46" s="32">
        <v>5.8609423114340101E-2</v>
      </c>
      <c r="J46" s="32">
        <v>5.6212047117541103E-2</v>
      </c>
      <c r="K46" s="32">
        <v>9.8816374546629906E-2</v>
      </c>
      <c r="L46" s="32">
        <v>1.9546007163771601E-2</v>
      </c>
      <c r="M46" s="34">
        <v>5.4169882972179596E-3</v>
      </c>
      <c r="N46" s="33">
        <v>3.2694396729953855E-2</v>
      </c>
    </row>
    <row r="47" spans="2:14" x14ac:dyDescent="0.25">
      <c r="B47" s="29" t="s">
        <v>112</v>
      </c>
      <c r="C47" s="32">
        <v>0.195372288798043</v>
      </c>
      <c r="D47" s="32">
        <v>0.60258210828652903</v>
      </c>
      <c r="E47" s="32">
        <v>0.116624771424475</v>
      </c>
      <c r="F47" s="32">
        <v>9.2592592592592601E-2</v>
      </c>
      <c r="G47" s="32">
        <v>4.6296296296296301E-2</v>
      </c>
      <c r="H47" s="32">
        <v>8.9918395944744198E-2</v>
      </c>
      <c r="I47" s="32">
        <v>3.9007992792413397E-2</v>
      </c>
      <c r="J47" s="32">
        <v>3.4505552488041998E-2</v>
      </c>
      <c r="K47" s="32">
        <v>7.17842552580535E-2</v>
      </c>
      <c r="L47" s="32">
        <v>1.4199018876753299E-2</v>
      </c>
      <c r="M47" s="34">
        <v>3.93512180993736E-3</v>
      </c>
      <c r="N47" s="33">
        <v>3.2694396729953855E-2</v>
      </c>
    </row>
    <row r="48" spans="2:14" x14ac:dyDescent="0.25">
      <c r="B48" s="29" t="s">
        <v>101</v>
      </c>
      <c r="C48" s="32">
        <v>0.191762148678948</v>
      </c>
      <c r="D48" s="32">
        <v>0.10719337306828</v>
      </c>
      <c r="E48" s="32">
        <v>0.10719337306828</v>
      </c>
      <c r="F48" s="32">
        <v>5.9722222222222197</v>
      </c>
      <c r="G48" s="32">
        <v>3.33405663448828</v>
      </c>
      <c r="H48" s="32">
        <v>2.0265670557221598</v>
      </c>
      <c r="I48" s="32">
        <v>1.0925607230154899</v>
      </c>
      <c r="J48" s="32">
        <v>0.97529740382438701</v>
      </c>
      <c r="K48" s="32">
        <v>0.182217656553739</v>
      </c>
      <c r="L48" s="32">
        <v>1.51816069720791</v>
      </c>
      <c r="M48" s="34">
        <v>0.32618870196050997</v>
      </c>
      <c r="N48" s="33">
        <v>0.43662879704558438</v>
      </c>
    </row>
    <row r="49" spans="2:14" x14ac:dyDescent="0.25">
      <c r="B49" s="29" t="s">
        <v>858</v>
      </c>
      <c r="C49" s="32">
        <v>0.165641723111384</v>
      </c>
      <c r="D49" s="32">
        <v>0.50486771162752697</v>
      </c>
      <c r="E49" s="32">
        <v>0.104683509475534</v>
      </c>
      <c r="F49" s="32">
        <v>0.27777777777777701</v>
      </c>
      <c r="G49" s="32">
        <v>0.149587911309291</v>
      </c>
      <c r="H49" s="32">
        <v>0.28547806321124602</v>
      </c>
      <c r="I49" s="32">
        <v>0.28482189221606202</v>
      </c>
      <c r="J49" s="32">
        <v>0.109830054037239</v>
      </c>
      <c r="K49" s="32">
        <v>0.14924853634488999</v>
      </c>
      <c r="L49" s="32">
        <v>0.1180124466673</v>
      </c>
      <c r="M49" s="34">
        <v>1.82170801990548E-2</v>
      </c>
      <c r="N49" s="33">
        <v>0.18247902798294147</v>
      </c>
    </row>
    <row r="50" spans="2:14" x14ac:dyDescent="0.25">
      <c r="B50" s="29" t="s">
        <v>554</v>
      </c>
      <c r="C50" s="32">
        <v>0.148652828433293</v>
      </c>
      <c r="D50" s="32">
        <v>0.44818273094472699</v>
      </c>
      <c r="E50" s="32">
        <v>6.6296495009180598E-2</v>
      </c>
      <c r="F50" s="32">
        <v>1.62037037037037</v>
      </c>
      <c r="G50" s="32">
        <v>0.48611111111111099</v>
      </c>
      <c r="H50" s="32">
        <v>1.15193705295492</v>
      </c>
      <c r="I50" s="32">
        <v>0.60874672722932099</v>
      </c>
      <c r="J50" s="32">
        <v>0.55207702538722003</v>
      </c>
      <c r="K50" s="32">
        <v>9.2050871623010594E-2</v>
      </c>
      <c r="L50" s="32">
        <v>0.991499250486791</v>
      </c>
      <c r="M50" s="34">
        <v>6.83869308451273E-2</v>
      </c>
      <c r="N50" s="33">
        <v>0.19418141875221359</v>
      </c>
    </row>
    <row r="51" spans="2:14" x14ac:dyDescent="0.25">
      <c r="B51" s="29" t="s">
        <v>586</v>
      </c>
      <c r="C51" s="32">
        <v>0.148652828433293</v>
      </c>
      <c r="D51" s="32">
        <v>0.477392474835308</v>
      </c>
      <c r="E51" s="32">
        <v>0.17728801415439499</v>
      </c>
      <c r="F51" s="32">
        <v>0.16203703703703701</v>
      </c>
      <c r="G51" s="32">
        <v>0.18570528814936599</v>
      </c>
      <c r="H51" s="32">
        <v>0.25701005236476199</v>
      </c>
      <c r="I51" s="32">
        <v>0.22764501817489899</v>
      </c>
      <c r="J51" s="32">
        <v>0.242095305562191</v>
      </c>
      <c r="K51" s="32">
        <v>0.24174066147478701</v>
      </c>
      <c r="L51" s="32">
        <v>2.3900593323725999E-3</v>
      </c>
      <c r="M51" s="34">
        <v>1.2879331557602401E-2</v>
      </c>
      <c r="N51" s="33">
        <v>0.2064461163938926</v>
      </c>
    </row>
    <row r="52" spans="2:14" x14ac:dyDescent="0.25">
      <c r="C52" s="27"/>
      <c r="D52" s="27"/>
      <c r="E52" s="27"/>
      <c r="F52" s="27"/>
    </row>
    <row r="53" spans="2:14" x14ac:dyDescent="0.25">
      <c r="C53" s="27"/>
      <c r="D53" s="27"/>
      <c r="E53" s="27"/>
      <c r="F53" s="27"/>
    </row>
    <row r="54" spans="2:14" x14ac:dyDescent="0.25">
      <c r="C54" s="27"/>
      <c r="D54" s="27"/>
      <c r="E54" s="27"/>
      <c r="F54" s="27"/>
    </row>
    <row r="55" spans="2:14" x14ac:dyDescent="0.25">
      <c r="C55" s="27"/>
      <c r="D55" s="27"/>
      <c r="E55" s="27"/>
      <c r="F55" s="27"/>
    </row>
    <row r="56" spans="2:14" x14ac:dyDescent="0.25">
      <c r="C56" s="27"/>
      <c r="D56" s="27"/>
      <c r="E56" s="27"/>
      <c r="F56" s="27"/>
    </row>
    <row r="57" spans="2:14" x14ac:dyDescent="0.25">
      <c r="C57" s="27"/>
      <c r="D57" s="27"/>
      <c r="E57" s="27"/>
      <c r="F57" s="27"/>
    </row>
  </sheetData>
  <mergeCells count="4">
    <mergeCell ref="C1:E1"/>
    <mergeCell ref="F1:G1"/>
    <mergeCell ref="H1:J1"/>
    <mergeCell ref="K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workbookViewId="0">
      <selection activeCell="B1" sqref="B1"/>
    </sheetView>
  </sheetViews>
  <sheetFormatPr defaultRowHeight="15" x14ac:dyDescent="0.25"/>
  <cols>
    <col min="1" max="1" width="9.140625" style="18"/>
  </cols>
  <sheetData>
    <row r="1" spans="1:2" x14ac:dyDescent="0.25">
      <c r="A1" s="18" t="s">
        <v>807</v>
      </c>
      <c r="B1" t="s">
        <v>984</v>
      </c>
    </row>
    <row r="2" spans="1:2" x14ac:dyDescent="0.25">
      <c r="A2" s="18" t="s">
        <v>801</v>
      </c>
      <c r="B2" t="s">
        <v>804</v>
      </c>
    </row>
    <row r="3" spans="1:2" x14ac:dyDescent="0.25">
      <c r="A3" s="18" t="s">
        <v>800</v>
      </c>
      <c r="B3" t="s">
        <v>803</v>
      </c>
    </row>
    <row r="4" spans="1:2" x14ac:dyDescent="0.25">
      <c r="A4" s="39">
        <v>-1</v>
      </c>
      <c r="B4" s="39" t="s">
        <v>909</v>
      </c>
    </row>
    <row r="5" spans="1:2" x14ac:dyDescent="0.25">
      <c r="A5" s="39">
        <v>-2</v>
      </c>
      <c r="B5" s="39" t="s">
        <v>910</v>
      </c>
    </row>
    <row r="6" spans="1:2" x14ac:dyDescent="0.25">
      <c r="A6" s="39">
        <v>-3</v>
      </c>
      <c r="B6" s="39" t="s">
        <v>911</v>
      </c>
    </row>
    <row r="7" spans="1:2" x14ac:dyDescent="0.25">
      <c r="A7" s="39">
        <v>-4</v>
      </c>
      <c r="B7" s="39" t="s">
        <v>912</v>
      </c>
    </row>
    <row r="8" spans="1:2" x14ac:dyDescent="0.25">
      <c r="A8" s="39">
        <v>-5</v>
      </c>
      <c r="B8" s="39" t="s">
        <v>913</v>
      </c>
    </row>
    <row r="9" spans="1:2" x14ac:dyDescent="0.25">
      <c r="A9" s="39">
        <v>-6</v>
      </c>
      <c r="B9" s="39" t="s">
        <v>914</v>
      </c>
    </row>
    <row r="10" spans="1:2" x14ac:dyDescent="0.25">
      <c r="A10" s="39">
        <v>-7</v>
      </c>
      <c r="B10" s="39" t="s">
        <v>915</v>
      </c>
    </row>
    <row r="11" spans="1:2" x14ac:dyDescent="0.25">
      <c r="A11" s="39">
        <v>-8</v>
      </c>
      <c r="B11" s="39" t="s">
        <v>916</v>
      </c>
    </row>
    <row r="12" spans="1:2" x14ac:dyDescent="0.25">
      <c r="A12" s="39">
        <v>-9</v>
      </c>
      <c r="B12" s="39" t="s">
        <v>917</v>
      </c>
    </row>
    <row r="13" spans="1:2" x14ac:dyDescent="0.25">
      <c r="A13" s="39">
        <v>-10</v>
      </c>
      <c r="B13" s="39" t="s">
        <v>918</v>
      </c>
    </row>
    <row r="14" spans="1:2" x14ac:dyDescent="0.25">
      <c r="A14" s="39">
        <v>-11</v>
      </c>
      <c r="B14" s="39" t="s">
        <v>919</v>
      </c>
    </row>
    <row r="15" spans="1:2" x14ac:dyDescent="0.25">
      <c r="A15" s="39">
        <v>-12</v>
      </c>
      <c r="B15" s="39" t="s">
        <v>920</v>
      </c>
    </row>
    <row r="16" spans="1:2" x14ac:dyDescent="0.25">
      <c r="A16" s="39">
        <v>-13</v>
      </c>
      <c r="B16" s="39" t="s">
        <v>921</v>
      </c>
    </row>
    <row r="17" spans="1:2" x14ac:dyDescent="0.25">
      <c r="A17" s="39">
        <v>-14</v>
      </c>
      <c r="B17" s="39" t="s">
        <v>922</v>
      </c>
    </row>
    <row r="18" spans="1:2" x14ac:dyDescent="0.25">
      <c r="A18" s="39">
        <v>-15</v>
      </c>
      <c r="B18" s="39" t="s">
        <v>923</v>
      </c>
    </row>
    <row r="19" spans="1:2" x14ac:dyDescent="0.25">
      <c r="A19" s="39">
        <v>-16</v>
      </c>
      <c r="B19" s="39" t="s">
        <v>924</v>
      </c>
    </row>
    <row r="20" spans="1:2" x14ac:dyDescent="0.25">
      <c r="A20" s="39">
        <v>-17</v>
      </c>
      <c r="B20" s="39" t="s">
        <v>925</v>
      </c>
    </row>
    <row r="21" spans="1:2" x14ac:dyDescent="0.25">
      <c r="A21" s="39">
        <v>-18</v>
      </c>
      <c r="B21" s="39" t="s">
        <v>926</v>
      </c>
    </row>
    <row r="22" spans="1:2" x14ac:dyDescent="0.25">
      <c r="A22" s="39">
        <v>-19</v>
      </c>
      <c r="B22" s="39" t="s">
        <v>927</v>
      </c>
    </row>
    <row r="23" spans="1:2" x14ac:dyDescent="0.25">
      <c r="A23" s="39">
        <v>-20</v>
      </c>
      <c r="B23" s="39" t="s">
        <v>928</v>
      </c>
    </row>
    <row r="24" spans="1:2" x14ac:dyDescent="0.25">
      <c r="A24" s="39">
        <v>-21</v>
      </c>
      <c r="B24" s="39" t="s">
        <v>929</v>
      </c>
    </row>
    <row r="25" spans="1:2" x14ac:dyDescent="0.25">
      <c r="A25" s="39">
        <v>-22</v>
      </c>
      <c r="B25" s="39" t="s">
        <v>930</v>
      </c>
    </row>
    <row r="26" spans="1:2" x14ac:dyDescent="0.25">
      <c r="A26" s="39">
        <v>-23</v>
      </c>
      <c r="B26" s="39" t="s">
        <v>931</v>
      </c>
    </row>
    <row r="27" spans="1:2" x14ac:dyDescent="0.25">
      <c r="A27" s="39">
        <v>-24</v>
      </c>
      <c r="B27" s="39" t="s">
        <v>932</v>
      </c>
    </row>
    <row r="28" spans="1:2" x14ac:dyDescent="0.25">
      <c r="A28" s="39">
        <v>-25</v>
      </c>
      <c r="B28" s="39" t="s">
        <v>933</v>
      </c>
    </row>
    <row r="29" spans="1:2" x14ac:dyDescent="0.25">
      <c r="A29" s="39">
        <v>-26</v>
      </c>
      <c r="B29" s="39" t="s">
        <v>934</v>
      </c>
    </row>
    <row r="30" spans="1:2" x14ac:dyDescent="0.25">
      <c r="A30" s="39">
        <v>-27</v>
      </c>
      <c r="B30" s="39" t="s">
        <v>935</v>
      </c>
    </row>
    <row r="31" spans="1:2" x14ac:dyDescent="0.25">
      <c r="A31" s="39">
        <v>-28</v>
      </c>
      <c r="B31" s="39" t="s">
        <v>936</v>
      </c>
    </row>
    <row r="32" spans="1:2" x14ac:dyDescent="0.25">
      <c r="A32" s="39">
        <v>-29</v>
      </c>
      <c r="B32" s="39" t="s">
        <v>937</v>
      </c>
    </row>
    <row r="33" spans="1:2" x14ac:dyDescent="0.25">
      <c r="A33" s="39">
        <v>-30</v>
      </c>
      <c r="B33" s="39" t="s">
        <v>938</v>
      </c>
    </row>
    <row r="34" spans="1:2" x14ac:dyDescent="0.25">
      <c r="A34" s="39">
        <v>-31</v>
      </c>
      <c r="B34" s="39" t="s">
        <v>939</v>
      </c>
    </row>
    <row r="35" spans="1:2" x14ac:dyDescent="0.25">
      <c r="A35" s="39">
        <v>-32</v>
      </c>
      <c r="B35" s="39" t="s">
        <v>940</v>
      </c>
    </row>
    <row r="36" spans="1:2" x14ac:dyDescent="0.25">
      <c r="A36" s="39">
        <v>-33</v>
      </c>
      <c r="B36" s="39" t="s">
        <v>941</v>
      </c>
    </row>
    <row r="37" spans="1:2" x14ac:dyDescent="0.25">
      <c r="A37" s="39">
        <v>-34</v>
      </c>
      <c r="B37" s="39" t="s">
        <v>942</v>
      </c>
    </row>
    <row r="38" spans="1:2" x14ac:dyDescent="0.25">
      <c r="A38" s="39">
        <v>-35</v>
      </c>
      <c r="B38" s="39" t="s">
        <v>943</v>
      </c>
    </row>
    <row r="39" spans="1:2" x14ac:dyDescent="0.25">
      <c r="A39" s="39">
        <v>-36</v>
      </c>
      <c r="B39" s="39" t="s">
        <v>944</v>
      </c>
    </row>
    <row r="40" spans="1:2" x14ac:dyDescent="0.25">
      <c r="A40" s="39">
        <v>-37</v>
      </c>
      <c r="B40" s="39" t="s">
        <v>945</v>
      </c>
    </row>
    <row r="41" spans="1:2" x14ac:dyDescent="0.25">
      <c r="A41" s="39">
        <v>-38</v>
      </c>
      <c r="B41" s="39" t="s">
        <v>946</v>
      </c>
    </row>
    <row r="42" spans="1:2" x14ac:dyDescent="0.25">
      <c r="A42" s="39">
        <v>-39</v>
      </c>
      <c r="B42" s="39" t="s">
        <v>947</v>
      </c>
    </row>
    <row r="43" spans="1:2" x14ac:dyDescent="0.25">
      <c r="A43" s="39">
        <v>-40</v>
      </c>
      <c r="B43" s="39" t="s">
        <v>948</v>
      </c>
    </row>
    <row r="44" spans="1:2" x14ac:dyDescent="0.25">
      <c r="A44" s="39">
        <v>-41</v>
      </c>
      <c r="B44" s="39" t="s">
        <v>949</v>
      </c>
    </row>
    <row r="45" spans="1:2" x14ac:dyDescent="0.25">
      <c r="A45" s="39">
        <v>-42</v>
      </c>
      <c r="B45" s="39" t="s">
        <v>950</v>
      </c>
    </row>
    <row r="46" spans="1:2" x14ac:dyDescent="0.25">
      <c r="A46" s="39">
        <v>-43</v>
      </c>
      <c r="B46" s="39" t="s">
        <v>951</v>
      </c>
    </row>
    <row r="47" spans="1:2" x14ac:dyDescent="0.25">
      <c r="A47" s="39">
        <v>-44</v>
      </c>
      <c r="B47" s="39" t="s">
        <v>952</v>
      </c>
    </row>
    <row r="48" spans="1:2" x14ac:dyDescent="0.25">
      <c r="A48" s="39">
        <v>-45</v>
      </c>
      <c r="B48" s="39" t="s">
        <v>953</v>
      </c>
    </row>
    <row r="49" spans="1:2" x14ac:dyDescent="0.25">
      <c r="A49" s="39">
        <v>-46</v>
      </c>
      <c r="B49" s="39" t="s">
        <v>954</v>
      </c>
    </row>
    <row r="50" spans="1:2" x14ac:dyDescent="0.25">
      <c r="A50" s="39">
        <v>-47</v>
      </c>
      <c r="B50" s="39" t="s">
        <v>955</v>
      </c>
    </row>
    <row r="51" spans="1:2" x14ac:dyDescent="0.25">
      <c r="A51" s="39">
        <v>-48</v>
      </c>
      <c r="B51" s="39" t="s">
        <v>956</v>
      </c>
    </row>
    <row r="52" spans="1:2" x14ac:dyDescent="0.25">
      <c r="A52" s="39">
        <v>-49</v>
      </c>
      <c r="B52" s="39" t="s">
        <v>957</v>
      </c>
    </row>
    <row r="53" spans="1:2" x14ac:dyDescent="0.25">
      <c r="A53" s="39">
        <v>-50</v>
      </c>
      <c r="B53" s="39" t="s">
        <v>958</v>
      </c>
    </row>
    <row r="54" spans="1:2" x14ac:dyDescent="0.25">
      <c r="A54" s="39">
        <v>-51</v>
      </c>
      <c r="B54" s="39" t="s">
        <v>959</v>
      </c>
    </row>
    <row r="55" spans="1:2" x14ac:dyDescent="0.25">
      <c r="A55" s="39">
        <v>-52</v>
      </c>
      <c r="B55" s="39" t="s">
        <v>960</v>
      </c>
    </row>
    <row r="56" spans="1:2" x14ac:dyDescent="0.25">
      <c r="A56" s="39">
        <v>-53</v>
      </c>
      <c r="B56" s="39" t="s">
        <v>961</v>
      </c>
    </row>
    <row r="57" spans="1:2" x14ac:dyDescent="0.25">
      <c r="A57" s="39">
        <v>-54</v>
      </c>
      <c r="B57" s="39" t="s">
        <v>962</v>
      </c>
    </row>
    <row r="58" spans="1:2" x14ac:dyDescent="0.25">
      <c r="A58" s="39">
        <v>-55</v>
      </c>
      <c r="B58" s="39" t="s">
        <v>963</v>
      </c>
    </row>
    <row r="59" spans="1:2" x14ac:dyDescent="0.25">
      <c r="A59" s="39">
        <v>-56</v>
      </c>
      <c r="B59" s="39" t="s">
        <v>964</v>
      </c>
    </row>
    <row r="60" spans="1:2" x14ac:dyDescent="0.25">
      <c r="A60" s="39">
        <v>-57</v>
      </c>
      <c r="B60" s="39" t="s">
        <v>965</v>
      </c>
    </row>
    <row r="61" spans="1:2" x14ac:dyDescent="0.25">
      <c r="A61" s="39">
        <v>-58</v>
      </c>
      <c r="B61" s="39" t="s">
        <v>966</v>
      </c>
    </row>
    <row r="62" spans="1:2" x14ac:dyDescent="0.25">
      <c r="A62" s="39">
        <v>-59</v>
      </c>
      <c r="B62" s="39" t="s">
        <v>967</v>
      </c>
    </row>
    <row r="63" spans="1:2" x14ac:dyDescent="0.25">
      <c r="A63" s="39">
        <v>-60</v>
      </c>
      <c r="B63" s="39" t="s">
        <v>968</v>
      </c>
    </row>
    <row r="64" spans="1:2" x14ac:dyDescent="0.25">
      <c r="A64" s="39">
        <v>-61</v>
      </c>
      <c r="B64" s="39" t="s">
        <v>969</v>
      </c>
    </row>
    <row r="65" spans="1:2" x14ac:dyDescent="0.25">
      <c r="A65" s="39">
        <v>-62</v>
      </c>
      <c r="B65" s="39" t="s">
        <v>970</v>
      </c>
    </row>
    <row r="66" spans="1:2" x14ac:dyDescent="0.25">
      <c r="A66" s="39">
        <v>-63</v>
      </c>
      <c r="B66" s="39" t="s">
        <v>971</v>
      </c>
    </row>
    <row r="67" spans="1:2" x14ac:dyDescent="0.25">
      <c r="A67" s="39">
        <v>-64</v>
      </c>
      <c r="B67" s="39" t="s">
        <v>972</v>
      </c>
    </row>
    <row r="68" spans="1:2" x14ac:dyDescent="0.25">
      <c r="A68" s="39">
        <v>-65</v>
      </c>
      <c r="B68" s="39" t="s">
        <v>973</v>
      </c>
    </row>
    <row r="69" spans="1:2" x14ac:dyDescent="0.25">
      <c r="A69" s="39">
        <v>-66</v>
      </c>
      <c r="B69" s="39" t="s">
        <v>974</v>
      </c>
    </row>
    <row r="70" spans="1:2" x14ac:dyDescent="0.25">
      <c r="A70" s="39">
        <v>-67</v>
      </c>
      <c r="B70" s="39" t="s">
        <v>975</v>
      </c>
    </row>
    <row r="71" spans="1:2" x14ac:dyDescent="0.25">
      <c r="A71" s="39">
        <v>-68</v>
      </c>
      <c r="B71" s="39" t="s">
        <v>976</v>
      </c>
    </row>
    <row r="72" spans="1:2" x14ac:dyDescent="0.25">
      <c r="A72" s="39">
        <v>-69</v>
      </c>
      <c r="B72" s="39" t="s">
        <v>977</v>
      </c>
    </row>
    <row r="73" spans="1:2" x14ac:dyDescent="0.25">
      <c r="A73" s="39">
        <v>-70</v>
      </c>
      <c r="B73" s="39" t="s">
        <v>978</v>
      </c>
    </row>
    <row r="74" spans="1:2" x14ac:dyDescent="0.25">
      <c r="A74" s="39">
        <v>-71</v>
      </c>
      <c r="B74" s="39" t="s">
        <v>985</v>
      </c>
    </row>
    <row r="75" spans="1:2" x14ac:dyDescent="0.25">
      <c r="A75" s="39">
        <v>-72</v>
      </c>
      <c r="B75" s="39" t="s">
        <v>979</v>
      </c>
    </row>
    <row r="76" spans="1:2" x14ac:dyDescent="0.25">
      <c r="A76" s="39">
        <v>-73</v>
      </c>
      <c r="B76" s="39" t="s">
        <v>980</v>
      </c>
    </row>
    <row r="77" spans="1:2" x14ac:dyDescent="0.25">
      <c r="A77" s="39">
        <v>-74</v>
      </c>
      <c r="B77" s="39" t="s">
        <v>981</v>
      </c>
    </row>
    <row r="78" spans="1:2" x14ac:dyDescent="0.25">
      <c r="A78" s="39">
        <v>-75</v>
      </c>
      <c r="B78" s="39" t="s">
        <v>982</v>
      </c>
    </row>
    <row r="79" spans="1:2" x14ac:dyDescent="0.25">
      <c r="A79" s="39">
        <v>-76</v>
      </c>
      <c r="B79" s="39" t="s">
        <v>983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Full Inventory</vt:lpstr>
      <vt:lpstr>Monoterpene</vt:lpstr>
      <vt:lpstr>Analysis of RS (Figure 4)</vt:lpstr>
      <vt:lpstr>Analysis of PP (Figure 5)</vt:lpstr>
      <vt:lpstr>References</vt:lpstr>
    </vt:vector>
  </TitlesOfParts>
  <Company>DOC/NOAA/OAR/ESRL/CSD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Decker</dc:creator>
  <cp:lastModifiedBy>Zachary Decker</cp:lastModifiedBy>
  <dcterms:created xsi:type="dcterms:W3CDTF">2018-07-09T16:40:58Z</dcterms:created>
  <dcterms:modified xsi:type="dcterms:W3CDTF">2018-09-04T03:25:32Z</dcterms:modified>
</cp:coreProperties>
</file>